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<sst xmlns="http://schemas.openxmlformats.org/spreadsheetml/2006/main" count="761" uniqueCount="161">
  <si>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</si>
  <si>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</si>
  <si>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</si>
  <si>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</si>
  <si>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</si>
  <si>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</si>
  <si>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</si>
  <si>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</si>
  <si>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</si>
  <si>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</si>
  <si>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</si>
  <si>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</si>
  <si>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</si>
  <si>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</si>
  <si>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</si>
  <si>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</si>
  <si>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</si>
  <si>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</si>
  <si>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</si>
  <si>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</si>
  <si>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</si>
  <si>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</si>
  <si>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</si>
  <si>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</si>
  <si>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</si>
  <si>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</si>
  <si>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</si>
  <si>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</si>
  <si>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</si>
  <si>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</si>
  <si>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</si>
  <si>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</si>
  <si>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</si>
  <si>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</si>
  <si>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</si>
  <si>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</si>
  <si>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</si>
  <si>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</si>
  <si>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</si>
  <si>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</si>
  <si>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</si>
  <si>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</si>
  <si>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</si>
  <si>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</si>
  <si>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</si>
  <si>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</si>
  <si>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</si>
  <si>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</si>
  <si>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</si>
  <si>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</si>
  <si>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</si>
  <si>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</si>
  <si>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</si>
  <si>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</si>
  <si>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</si>
  <si>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</si>
  <si>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</si>
  <si>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</si>
  <si>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</si>
  <si>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</si>
  <si>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</si>
  <si>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</si>
  <si>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</si>
  <si>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</si>
  <si>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</si>
  <si>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</si>
  <si>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</si>
  <si>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</si>
  <si>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</si>
  <si>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</si>
  <si>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</si>
  <si>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</si>
  <si>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</si>
  <si>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</si>
  <si>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</si>
  <si>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</si>
  <si>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</si>
  <si>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</si>
  <si>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</si>
  <si>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</si>
  <si>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</si>
  <si>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</si>
  <si>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</si>
  <si>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</si>
  <si>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</si>
  <si>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</si>
  <si>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</si>
  <si>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</si>
  <si>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</si>
  <si>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</si>
  <si>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</si>
  <si>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</si>
  <si>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</si>
  <si>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</si>
  <si>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</si>
  <si>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</si>
  <si>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</si>
  <si>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</si>
  <si>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</si>
  <si>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</si>
  <si>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</si>
  <si>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</si>
  <si>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d12</t>
  </si>
  <si>
    <t>paul w</t>
  </si>
  <si>
    <t>n</t>
  </si>
  <si>
    <t>rob</t>
  </si>
  <si>
    <t>l</t>
  </si>
  <si>
    <t>andy w</t>
  </si>
  <si>
    <t>dave h</t>
  </si>
  <si>
    <t>dave r</t>
  </si>
  <si>
    <t>john p</t>
  </si>
  <si>
    <t xml:space="preserve">ken </t>
  </si>
  <si>
    <t>paul h</t>
  </si>
  <si>
    <t>m</t>
  </si>
  <si>
    <t xml:space="preserve">al </t>
  </si>
  <si>
    <t>lee</t>
  </si>
  <si>
    <t>john c</t>
  </si>
  <si>
    <t>paul r</t>
  </si>
  <si>
    <t>dave o</t>
  </si>
  <si>
    <t>john f</t>
  </si>
  <si>
    <t>mike</t>
  </si>
  <si>
    <t>lee h</t>
  </si>
  <si>
    <t>brian</t>
  </si>
  <si>
    <t>roy</t>
  </si>
  <si>
    <t>Speed IPS</t>
  </si>
  <si>
    <t>Dave Hannington</t>
  </si>
  <si>
    <t>Andy Whorton</t>
  </si>
  <si>
    <t>Paul Rose</t>
  </si>
  <si>
    <t>Rob Lees</t>
  </si>
  <si>
    <t>Mike Dadson</t>
  </si>
  <si>
    <t>Lee Henderson</t>
  </si>
  <si>
    <t>Al Wood</t>
  </si>
  <si>
    <t>John Ferrigno</t>
  </si>
  <si>
    <t>Lee Taylor</t>
  </si>
  <si>
    <t>Dave Ogden</t>
  </si>
  <si>
    <t>Paul Homewood</t>
  </si>
  <si>
    <t>John Chell</t>
  </si>
  <si>
    <t>Dave Rouse</t>
  </si>
  <si>
    <t>Paul Whorton</t>
  </si>
  <si>
    <t>John Parr</t>
  </si>
  <si>
    <t>Ken Mason</t>
  </si>
  <si>
    <t>Brian Rogers</t>
  </si>
  <si>
    <t>Roy Masters</t>
  </si>
  <si>
    <t>Martin Hill</t>
  </si>
  <si>
    <t>Craig Homewood</t>
  </si>
  <si>
    <t>Jim Easton</t>
  </si>
  <si>
    <t>Marc Townsend</t>
  </si>
  <si>
    <t>Clive Harland</t>
  </si>
  <si>
    <t>Deane Walpole</t>
  </si>
  <si>
    <t>no time</t>
  </si>
  <si>
    <t>GRID</t>
  </si>
  <si>
    <t>Q</t>
  </si>
  <si>
    <t>Nascar</t>
  </si>
  <si>
    <t>Pro-Modified</t>
  </si>
  <si>
    <t>LMP1</t>
  </si>
  <si>
    <t>Modified</t>
  </si>
  <si>
    <t>A</t>
  </si>
  <si>
    <t>B</t>
  </si>
  <si>
    <t>C</t>
  </si>
  <si>
    <t>Track Length = 97'</t>
  </si>
  <si>
    <t>Andy Player</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</si>
</sst>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39">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b/>
      <sz val="10"/>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11"/>
      <color indexed="8"/>
      <name val="Arial Unicode MS"/>
      <family val="2"/>
    </font>
    <font>
      <sz val="11"/>
      <name val="Arial Unicode MS"/>
      <family val="2"/>
    </font>
    <font>
      <sz val="11"/>
      <color indexed="9"/>
      <name val="Arial Unicode MS"/>
      <family val="2"/>
    </font>
    <font>
      <sz val="7.5"/>
      <name val="Arial Unicode MS"/>
      <family val="2"/>
    </font>
    <font>
      <sz val="7"/>
      <name val="Arial Unicode MS"/>
      <family val="2"/>
    </font>
    <font>
      <sz val="11"/>
      <color indexed="10"/>
      <name val="Arial Unicode MS"/>
      <family val="2"/>
    </font>
    <font>
      <b/>
      <sz val="11"/>
      <color indexed="10"/>
      <name val="Arial Unicode MS"/>
      <family val="2"/>
    </font>
    <font>
      <b/>
      <sz val="11"/>
      <color indexed="61"/>
      <name val="Arial Unicode MS"/>
      <family val="2"/>
    </font>
    <font>
      <sz val="8"/>
      <name val="Arial Unicode MS"/>
      <family val="2"/>
    </font>
    <font>
      <sz val="11"/>
      <color indexed="17"/>
      <name val="Arial Unicode MS"/>
      <family val="2"/>
    </font>
  </fonts>
  <fills count="15">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53"/>
      </left>
      <right style="thin">
        <color indexed="53"/>
      </right>
      <top style="double">
        <color indexed="53"/>
      </top>
      <bottom style="thin">
        <color indexed="53"/>
      </bottom>
    </border>
    <border>
      <left style="thin">
        <color indexed="53"/>
      </left>
      <right style="thin">
        <color indexed="53"/>
      </right>
      <top style="double">
        <color indexed="53"/>
      </top>
      <bottom style="thin">
        <color indexed="53"/>
      </bottom>
    </border>
    <border>
      <left style="thin">
        <color indexed="53"/>
      </left>
      <right style="double">
        <color indexed="53"/>
      </right>
      <top style="double">
        <color indexed="53"/>
      </top>
      <bottom style="thin">
        <color indexed="53"/>
      </bottom>
    </border>
    <border>
      <left style="double">
        <color indexed="53"/>
      </left>
      <right style="thin">
        <color indexed="53"/>
      </right>
      <top style="thin">
        <color indexed="53"/>
      </top>
      <bottom style="thin">
        <color indexed="53"/>
      </bottom>
    </border>
    <border>
      <left style="thin">
        <color indexed="53"/>
      </left>
      <right style="thin">
        <color indexed="53"/>
      </right>
      <top style="thin">
        <color indexed="53"/>
      </top>
      <bottom style="thin">
        <color indexed="53"/>
      </bottom>
    </border>
    <border>
      <left style="thin">
        <color indexed="53"/>
      </left>
      <right style="double">
        <color indexed="53"/>
      </right>
      <top style="thin">
        <color indexed="53"/>
      </top>
      <bottom style="thin">
        <color indexed="53"/>
      </bottom>
    </border>
    <border>
      <left style="double">
        <color indexed="53"/>
      </left>
      <right style="thin">
        <color indexed="53"/>
      </right>
      <top style="thin">
        <color indexed="53"/>
      </top>
      <bottom style="double">
        <color indexed="53"/>
      </bottom>
    </border>
    <border>
      <left style="thin">
        <color indexed="53"/>
      </left>
      <right style="thin">
        <color indexed="53"/>
      </right>
      <top style="thin">
        <color indexed="53"/>
      </top>
      <bottom style="double">
        <color indexed="53"/>
      </bottom>
    </border>
    <border>
      <left style="thin">
        <color indexed="53"/>
      </left>
      <right style="double">
        <color indexed="53"/>
      </right>
      <top style="thin">
        <color indexed="53"/>
      </top>
      <bottom style="double">
        <color indexed="5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4" fillId="0" borderId="0" xfId="0" applyFont="1" applyAlignment="1" applyProtection="1">
      <alignment horizontal="center"/>
      <protection locked="0"/>
    </xf>
    <xf numFmtId="17" fontId="24" fillId="0" borderId="0" xfId="0" applyNumberFormat="1" applyFont="1" applyAlignment="1" applyProtection="1">
      <alignment horizontal="center"/>
      <protection locked="0"/>
    </xf>
    <xf numFmtId="0" fontId="5"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1" fillId="5" borderId="22" xfId="0" applyFont="1" applyFill="1" applyBorder="1" applyAlignment="1" applyProtection="1">
      <alignment/>
      <protection/>
    </xf>
    <xf numFmtId="0" fontId="2" fillId="5" borderId="23" xfId="0" applyFont="1" applyFill="1" applyBorder="1" applyAlignment="1" applyProtection="1">
      <alignment horizontal="center"/>
      <protection/>
    </xf>
    <xf numFmtId="0" fontId="14" fillId="7" borderId="23" xfId="0" applyFont="1" applyFill="1" applyBorder="1" applyAlignment="1" applyProtection="1">
      <alignment horizontal="center"/>
      <protection/>
    </xf>
    <xf numFmtId="0" fontId="14" fillId="8" borderId="23"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14" fillId="10" borderId="23" xfId="0" applyFont="1" applyFill="1" applyBorder="1" applyAlignment="1" applyProtection="1">
      <alignment horizontal="center"/>
      <protection/>
    </xf>
    <xf numFmtId="0" fontId="3" fillId="5" borderId="23" xfId="0" applyFont="1" applyFill="1" applyBorder="1" applyAlignment="1" applyProtection="1">
      <alignment horizontal="center"/>
      <protection/>
    </xf>
    <xf numFmtId="0" fontId="32" fillId="5" borderId="23" xfId="0" applyFont="1" applyFill="1" applyBorder="1" applyAlignment="1" applyProtection="1">
      <alignment horizontal="center"/>
      <protection/>
    </xf>
    <xf numFmtId="0" fontId="32" fillId="0" borderId="23" xfId="0" applyFont="1" applyFill="1" applyBorder="1" applyAlignment="1" applyProtection="1">
      <alignment horizontal="center"/>
      <protection/>
    </xf>
    <xf numFmtId="0" fontId="33" fillId="5" borderId="23" xfId="0" applyFont="1" applyFill="1" applyBorder="1" applyAlignment="1" applyProtection="1">
      <alignment horizontal="center"/>
      <protection/>
    </xf>
    <xf numFmtId="0" fontId="33" fillId="5" borderId="24" xfId="0" applyFont="1" applyFill="1" applyBorder="1" applyAlignment="1" applyProtection="1">
      <alignment horizontal="center"/>
      <protection/>
    </xf>
    <xf numFmtId="0" fontId="29" fillId="5" borderId="25" xfId="0" applyFont="1" applyFill="1" applyBorder="1" applyAlignment="1" applyProtection="1">
      <alignment horizontal="left"/>
      <protection/>
    </xf>
    <xf numFmtId="0" fontId="30" fillId="5" borderId="26" xfId="0" applyFont="1" applyFill="1" applyBorder="1" applyAlignment="1" applyProtection="1">
      <alignment horizontal="center"/>
      <protection/>
    </xf>
    <xf numFmtId="0" fontId="29" fillId="5" borderId="26" xfId="0" applyFont="1" applyFill="1" applyBorder="1" applyAlignment="1" applyProtection="1">
      <alignment horizontal="center"/>
      <protection/>
    </xf>
    <xf numFmtId="0" fontId="25" fillId="7" borderId="26" xfId="0" applyFont="1" applyFill="1" applyBorder="1" applyAlignment="1" applyProtection="1">
      <alignment horizontal="center"/>
      <protection/>
    </xf>
    <xf numFmtId="0" fontId="26" fillId="8" borderId="26" xfId="0" applyFont="1" applyFill="1" applyBorder="1" applyAlignment="1" applyProtection="1">
      <alignment horizontal="center"/>
      <protection/>
    </xf>
    <xf numFmtId="0" fontId="27" fillId="4" borderId="26" xfId="0" applyFont="1" applyFill="1" applyBorder="1" applyAlignment="1" applyProtection="1">
      <alignment horizontal="center"/>
      <protection/>
    </xf>
    <xf numFmtId="0" fontId="27" fillId="10" borderId="26" xfId="0" applyFont="1" applyFill="1" applyBorder="1" applyAlignment="1" applyProtection="1">
      <alignment horizontal="center"/>
      <protection/>
    </xf>
    <xf numFmtId="0" fontId="29" fillId="5" borderId="26" xfId="0" applyFont="1" applyFill="1" applyBorder="1" applyAlignment="1" applyProtection="1">
      <alignment horizontal="center" wrapText="1"/>
      <protection/>
    </xf>
    <xf numFmtId="0" fontId="31" fillId="5" borderId="27" xfId="0" applyFont="1" applyFill="1" applyBorder="1" applyAlignment="1" applyProtection="1">
      <alignment horizontal="center" vertical="center" wrapText="1"/>
      <protection/>
    </xf>
    <xf numFmtId="0" fontId="30" fillId="5" borderId="25" xfId="0" applyFont="1" applyFill="1" applyBorder="1" applyAlignment="1" applyProtection="1">
      <alignment horizontal="center"/>
      <protection/>
    </xf>
    <xf numFmtId="0" fontId="30" fillId="0" borderId="26" xfId="0" applyFont="1" applyBorder="1" applyAlignment="1">
      <alignment/>
    </xf>
    <xf numFmtId="0" fontId="30" fillId="5" borderId="26" xfId="0" applyFont="1" applyFill="1" applyBorder="1" applyAlignment="1" applyProtection="1">
      <alignment horizontal="center"/>
      <protection locked="0"/>
    </xf>
    <xf numFmtId="2" fontId="35" fillId="0" borderId="26" xfId="0" applyNumberFormat="1" applyFont="1" applyBorder="1" applyAlignment="1" applyProtection="1">
      <alignment horizontal="center"/>
      <protection locked="0"/>
    </xf>
    <xf numFmtId="2" fontId="30" fillId="0" borderId="26" xfId="0" applyNumberFormat="1" applyFont="1" applyBorder="1" applyAlignment="1" applyProtection="1">
      <alignment horizontal="center"/>
      <protection locked="0"/>
    </xf>
    <xf numFmtId="2" fontId="29" fillId="5" borderId="26" xfId="0" applyNumberFormat="1" applyFont="1" applyFill="1" applyBorder="1" applyAlignment="1" applyProtection="1">
      <alignment horizontal="center"/>
      <protection/>
    </xf>
    <xf numFmtId="2" fontId="35" fillId="5" borderId="26" xfId="0" applyNumberFormat="1" applyFont="1" applyFill="1" applyBorder="1" applyAlignment="1" applyProtection="1">
      <alignment horizontal="center"/>
      <protection/>
    </xf>
    <xf numFmtId="0" fontId="35" fillId="5" borderId="26" xfId="0" applyNumberFormat="1" applyFont="1" applyFill="1" applyBorder="1" applyAlignment="1" applyProtection="1">
      <alignment horizontal="center"/>
      <protection/>
    </xf>
    <xf numFmtId="2" fontId="30" fillId="6" borderId="27" xfId="0" applyNumberFormat="1" applyFont="1" applyFill="1" applyBorder="1" applyAlignment="1" applyProtection="1">
      <alignment horizontal="center"/>
      <protection/>
    </xf>
    <xf numFmtId="0" fontId="29" fillId="5" borderId="26" xfId="0" applyNumberFormat="1" applyFont="1" applyFill="1" applyBorder="1" applyAlignment="1" applyProtection="1">
      <alignment horizontal="center"/>
      <protection/>
    </xf>
    <xf numFmtId="2" fontId="35" fillId="11" borderId="26" xfId="0" applyNumberFormat="1" applyFont="1" applyFill="1" applyBorder="1" applyAlignment="1" applyProtection="1">
      <alignment horizontal="center"/>
      <protection locked="0"/>
    </xf>
    <xf numFmtId="2" fontId="36" fillId="11" borderId="26" xfId="0" applyNumberFormat="1" applyFont="1" applyFill="1" applyBorder="1" applyAlignment="1" applyProtection="1">
      <alignment horizontal="center"/>
      <protection locked="0"/>
    </xf>
    <xf numFmtId="2" fontId="29" fillId="12" borderId="26" xfId="0" applyNumberFormat="1" applyFont="1" applyFill="1" applyBorder="1" applyAlignment="1" applyProtection="1">
      <alignment horizontal="center"/>
      <protection/>
    </xf>
    <xf numFmtId="2" fontId="35" fillId="12" borderId="26" xfId="0" applyNumberFormat="1" applyFont="1" applyFill="1" applyBorder="1" applyAlignment="1" applyProtection="1">
      <alignment horizontal="center"/>
      <protection/>
    </xf>
    <xf numFmtId="2" fontId="35" fillId="0" borderId="26" xfId="0" applyNumberFormat="1" applyFont="1" applyFill="1" applyBorder="1" applyAlignment="1" applyProtection="1">
      <alignment horizontal="center"/>
      <protection locked="0"/>
    </xf>
    <xf numFmtId="2" fontId="36" fillId="0" borderId="26" xfId="0" applyNumberFormat="1" applyFont="1" applyBorder="1" applyAlignment="1" applyProtection="1">
      <alignment horizontal="center"/>
      <protection locked="0"/>
    </xf>
    <xf numFmtId="0" fontId="37" fillId="0" borderId="26" xfId="0" applyFont="1" applyFill="1" applyBorder="1" applyAlignment="1">
      <alignment horizontal="center"/>
    </xf>
    <xf numFmtId="0" fontId="30" fillId="5" borderId="28" xfId="0" applyFont="1" applyFill="1" applyBorder="1" applyAlignment="1" applyProtection="1">
      <alignment horizontal="center"/>
      <protection/>
    </xf>
    <xf numFmtId="0" fontId="30" fillId="0" borderId="29" xfId="0" applyFont="1" applyBorder="1" applyAlignment="1">
      <alignment/>
    </xf>
    <xf numFmtId="0" fontId="30" fillId="5" borderId="29" xfId="0" applyFont="1" applyFill="1" applyBorder="1" applyAlignment="1" applyProtection="1">
      <alignment horizontal="center"/>
      <protection locked="0"/>
    </xf>
    <xf numFmtId="2" fontId="30" fillId="0" borderId="29" xfId="0" applyNumberFormat="1" applyFont="1" applyBorder="1" applyAlignment="1" applyProtection="1">
      <alignment horizontal="center"/>
      <protection locked="0"/>
    </xf>
    <xf numFmtId="0" fontId="37" fillId="0" borderId="29" xfId="0" applyFont="1" applyFill="1" applyBorder="1" applyAlignment="1">
      <alignment horizontal="center"/>
    </xf>
    <xf numFmtId="2" fontId="36" fillId="0" borderId="29" xfId="0" applyNumberFormat="1" applyFont="1" applyBorder="1" applyAlignment="1" applyProtection="1">
      <alignment horizontal="center"/>
      <protection locked="0"/>
    </xf>
    <xf numFmtId="2" fontId="29" fillId="5" borderId="29" xfId="0" applyNumberFormat="1" applyFont="1" applyFill="1" applyBorder="1" applyAlignment="1" applyProtection="1">
      <alignment horizontal="center"/>
      <protection/>
    </xf>
    <xf numFmtId="0" fontId="29" fillId="5" borderId="29" xfId="0" applyNumberFormat="1" applyFont="1" applyFill="1" applyBorder="1" applyAlignment="1" applyProtection="1">
      <alignment horizontal="center"/>
      <protection/>
    </xf>
    <xf numFmtId="2" fontId="30" fillId="6" borderId="30" xfId="0" applyNumberFormat="1" applyFont="1" applyFill="1" applyBorder="1" applyAlignment="1" applyProtection="1">
      <alignment horizontal="center"/>
      <protection/>
    </xf>
    <xf numFmtId="2" fontId="12" fillId="6" borderId="0" xfId="0" applyNumberFormat="1" applyFont="1" applyFill="1" applyBorder="1" applyAlignment="1" applyProtection="1">
      <alignment horizontal="center"/>
      <protection/>
    </xf>
    <xf numFmtId="2" fontId="29" fillId="13" borderId="26" xfId="0" applyNumberFormat="1" applyFont="1" applyFill="1" applyBorder="1" applyAlignment="1" applyProtection="1">
      <alignment horizontal="center"/>
      <protection/>
    </xf>
    <xf numFmtId="2" fontId="34" fillId="7" borderId="26" xfId="0" applyNumberFormat="1" applyFont="1" applyFill="1" applyBorder="1" applyAlignment="1" applyProtection="1">
      <alignment horizontal="center"/>
      <protection/>
    </xf>
    <xf numFmtId="2" fontId="29" fillId="7" borderId="26" xfId="0" applyNumberFormat="1" applyFont="1" applyFill="1" applyBorder="1" applyAlignment="1" applyProtection="1">
      <alignment horizontal="center"/>
      <protection/>
    </xf>
    <xf numFmtId="2" fontId="29" fillId="7" borderId="29" xfId="0" applyNumberFormat="1" applyFont="1" applyFill="1" applyBorder="1" applyAlignment="1" applyProtection="1">
      <alignment horizontal="center"/>
      <protection/>
    </xf>
    <xf numFmtId="2" fontId="38" fillId="14" borderId="26" xfId="0" applyNumberFormat="1" applyFont="1" applyFill="1" applyBorder="1" applyAlignment="1" applyProtection="1">
      <alignment horizontal="center"/>
      <protection/>
    </xf>
    <xf numFmtId="2" fontId="29" fillId="14" borderId="26" xfId="0" applyNumberFormat="1" applyFont="1" applyFill="1" applyBorder="1" applyAlignment="1" applyProtection="1">
      <alignment horizontal="center"/>
      <protection/>
    </xf>
    <xf numFmtId="2" fontId="29" fillId="8" borderId="26" xfId="0" applyNumberFormat="1" applyFont="1" applyFill="1" applyBorder="1" applyAlignment="1" applyProtection="1">
      <alignment horizontal="center"/>
      <protection/>
    </xf>
    <xf numFmtId="0" fontId="28" fillId="5" borderId="26" xfId="0" applyFont="1" applyFill="1" applyBorder="1" applyAlignment="1" applyProtection="1">
      <alignment horizontal="center" wrapText="1"/>
      <protection/>
    </xf>
    <xf numFmtId="2" fontId="35" fillId="6" borderId="27" xfId="0" applyNumberFormat="1" applyFont="1" applyFill="1" applyBorder="1" applyAlignment="1" applyProtection="1">
      <alignment horizontal="center"/>
      <protection/>
    </xf>
    <xf numFmtId="2" fontId="35" fillId="11" borderId="27" xfId="0" applyNumberFormat="1" applyFont="1" applyFill="1" applyBorder="1" applyAlignment="1" applyProtection="1">
      <alignment horizontal="center"/>
      <protection/>
    </xf>
    <xf numFmtId="2" fontId="30" fillId="5" borderId="26" xfId="0" applyNumberFormat="1" applyFont="1" applyFill="1" applyBorder="1" applyAlignment="1" applyProtection="1">
      <alignment horizontal="center"/>
      <protection/>
    </xf>
    <xf numFmtId="0" fontId="17" fillId="0" borderId="0" xfId="0" applyFont="1" applyAlignment="1" applyProtection="1">
      <alignment horizontal="center"/>
      <protection/>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105</v>
      </c>
      <c r="C5" s="18" t="s">
        <v>106</v>
      </c>
      <c r="D5" s="11">
        <v>18.15</v>
      </c>
      <c r="E5" s="11">
        <v>8.09</v>
      </c>
      <c r="F5" s="11">
        <v>17.85</v>
      </c>
      <c r="G5" s="11">
        <v>8.51</v>
      </c>
      <c r="H5" s="11">
        <v>21.25</v>
      </c>
      <c r="I5" s="11">
        <v>7.85</v>
      </c>
      <c r="J5" s="11">
        <v>20.65</v>
      </c>
      <c r="K5" s="11">
        <v>7.98</v>
      </c>
      <c r="L5" s="55">
        <f aca="true" t="shared" si="0" ref="L5:L22">SUM(D5,F5,H5,J5)</f>
        <v>77.9</v>
      </c>
      <c r="M5" s="56">
        <f aca="true" t="shared" si="1" ref="M5:M22">IF(COUNT(D5,F5,H5,J5)=4,MINA(D5,F5,H5,J5),0)</f>
        <v>17.85</v>
      </c>
      <c r="N5" s="56">
        <f aca="true" t="shared" si="2" ref="N5:N22">SUM(L5-M5)</f>
        <v>60.050000000000004</v>
      </c>
      <c r="O5" s="56">
        <f aca="true" t="shared" si="3" ref="O5:O22">MAX(D5,F5,H5,J5)</f>
        <v>21.25</v>
      </c>
      <c r="P5" s="56">
        <f aca="true" t="shared" si="4" ref="P5:P22">MIN(E5,G5,I5,K5)</f>
        <v>7.85</v>
      </c>
      <c r="Q5" s="56"/>
      <c r="R5" s="56"/>
      <c r="S5" s="55">
        <v>0</v>
      </c>
      <c r="T5" s="56"/>
      <c r="U5" s="56">
        <f aca="true" t="shared" si="5" ref="U5:U22">MAX(O5,S5)</f>
        <v>21.25</v>
      </c>
      <c r="V5" s="56">
        <f aca="true" t="shared" si="6" ref="V5:V22">MIN(P5,T5)</f>
        <v>7.85</v>
      </c>
      <c r="W5" s="57">
        <f>IF(V5&lt;&gt;0,SUM($X$3/V5*12),"")</f>
        <v>132.99363057324842</v>
      </c>
      <c r="X5" s="57">
        <f>IF(V5&lt;&gt;0,SUM(3600/V5*$X$3/5280),"")</f>
        <v>7.556456282570933</v>
      </c>
    </row>
    <row r="6" spans="1:24" ht="15" thickBot="1">
      <c r="A6" s="66"/>
      <c r="B6" t="s">
        <v>120</v>
      </c>
      <c r="C6" s="15" t="s">
        <v>106</v>
      </c>
      <c r="D6" s="11">
        <v>20.6</v>
      </c>
      <c r="E6" s="11">
        <v>7.92</v>
      </c>
      <c r="F6" s="11">
        <v>18.65</v>
      </c>
      <c r="G6" s="11">
        <v>7.94</v>
      </c>
      <c r="H6" s="11">
        <v>19.65</v>
      </c>
      <c r="I6" s="11">
        <v>7.67</v>
      </c>
      <c r="J6" s="11">
        <v>18.3</v>
      </c>
      <c r="K6" s="11">
        <v>8.26</v>
      </c>
      <c r="L6" s="55">
        <f t="shared" si="0"/>
        <v>77.2</v>
      </c>
      <c r="M6" s="56">
        <f t="shared" si="1"/>
        <v>18.3</v>
      </c>
      <c r="N6" s="56">
        <f t="shared" si="2"/>
        <v>58.900000000000006</v>
      </c>
      <c r="O6" s="56">
        <f t="shared" si="3"/>
        <v>20.6</v>
      </c>
      <c r="P6" s="56">
        <f t="shared" si="4"/>
        <v>7.67</v>
      </c>
      <c r="Q6" s="56"/>
      <c r="R6" s="56"/>
      <c r="S6" s="55">
        <v>0</v>
      </c>
      <c r="T6" s="56"/>
      <c r="U6" s="56">
        <f t="shared" si="5"/>
        <v>20.6</v>
      </c>
      <c r="V6" s="56">
        <f t="shared" si="6"/>
        <v>7.67</v>
      </c>
      <c r="W6" s="57">
        <f aca="true" t="shared" si="7" ref="W6:W22">IF(V6&lt;&gt;0,SUM($X$3/V6*12),"")</f>
        <v>136.1147327249022</v>
      </c>
      <c r="X6" s="57">
        <f aca="true" t="shared" si="8" ref="X6:X22">IF(V6&lt;&gt;0,SUM(3600/V6*$X$3/5280),"")</f>
        <v>7.733791632096716</v>
      </c>
    </row>
    <row r="7" spans="1:24" ht="15" thickBot="1">
      <c r="A7" s="66"/>
      <c r="B7" t="s">
        <v>121</v>
      </c>
      <c r="C7" s="15" t="s">
        <v>106</v>
      </c>
      <c r="D7" s="11">
        <v>16.25</v>
      </c>
      <c r="E7" s="11">
        <v>8.16</v>
      </c>
      <c r="F7" s="11">
        <v>17.85</v>
      </c>
      <c r="G7" s="11">
        <v>7.95</v>
      </c>
      <c r="H7" s="11">
        <v>17</v>
      </c>
      <c r="I7" s="11">
        <v>7.98</v>
      </c>
      <c r="J7" s="11">
        <v>16.65</v>
      </c>
      <c r="K7" s="11">
        <v>7.77</v>
      </c>
      <c r="L7" s="55">
        <f t="shared" si="0"/>
        <v>67.75</v>
      </c>
      <c r="M7" s="56">
        <f t="shared" si="1"/>
        <v>16.25</v>
      </c>
      <c r="N7" s="56">
        <f t="shared" si="2"/>
        <v>51.5</v>
      </c>
      <c r="O7" s="56">
        <f t="shared" si="3"/>
        <v>17.85</v>
      </c>
      <c r="P7" s="56">
        <f t="shared" si="4"/>
        <v>7.77</v>
      </c>
      <c r="Q7" s="56"/>
      <c r="R7" s="56"/>
      <c r="S7" s="55">
        <v>0</v>
      </c>
      <c r="T7" s="56"/>
      <c r="U7" s="56">
        <f t="shared" si="5"/>
        <v>17.85</v>
      </c>
      <c r="V7" s="56">
        <f t="shared" si="6"/>
        <v>7.77</v>
      </c>
      <c r="W7" s="57">
        <f t="shared" si="7"/>
        <v>134.36293436293437</v>
      </c>
      <c r="X7" s="57">
        <f t="shared" si="8"/>
        <v>7.634257634257635</v>
      </c>
    </row>
    <row r="8" spans="1:24" ht="15" thickBot="1">
      <c r="A8" s="66"/>
      <c r="B8" t="s">
        <v>107</v>
      </c>
      <c r="C8" s="15" t="s">
        <v>106</v>
      </c>
      <c r="D8" s="11">
        <v>0</v>
      </c>
      <c r="E8" s="11">
        <v>0</v>
      </c>
      <c r="F8" s="11">
        <v>22.25</v>
      </c>
      <c r="G8" s="11">
        <v>7.26</v>
      </c>
      <c r="H8" s="11">
        <v>22.05</v>
      </c>
      <c r="I8" s="11">
        <v>9.99</v>
      </c>
      <c r="J8" s="11">
        <v>0</v>
      </c>
      <c r="K8" s="11">
        <v>0</v>
      </c>
      <c r="L8" s="55">
        <f t="shared" si="0"/>
        <v>44.3</v>
      </c>
      <c r="M8" s="56">
        <f t="shared" si="1"/>
        <v>0</v>
      </c>
      <c r="N8" s="56">
        <f t="shared" si="2"/>
        <v>44.3</v>
      </c>
      <c r="O8" s="56">
        <f t="shared" si="3"/>
        <v>22.25</v>
      </c>
      <c r="P8" s="56">
        <f t="shared" si="4"/>
        <v>0</v>
      </c>
      <c r="Q8" s="56"/>
      <c r="R8" s="56"/>
      <c r="S8" s="55">
        <v>0</v>
      </c>
      <c r="T8" s="56"/>
      <c r="U8" s="56">
        <f t="shared" si="5"/>
        <v>22.25</v>
      </c>
      <c r="V8" s="56">
        <f t="shared" si="6"/>
        <v>0</v>
      </c>
      <c r="W8" s="57">
        <f t="shared" si="7"/>
      </c>
      <c r="X8" s="57">
        <f t="shared" si="8"/>
      </c>
    </row>
    <row r="9" spans="1:24" ht="15" thickBot="1">
      <c r="A9" s="66"/>
      <c r="B9" t="s">
        <v>117</v>
      </c>
      <c r="C9" s="15" t="s">
        <v>106</v>
      </c>
      <c r="D9" s="11">
        <v>21.85</v>
      </c>
      <c r="E9" s="11">
        <v>9.99</v>
      </c>
      <c r="F9" s="11">
        <v>0</v>
      </c>
      <c r="G9" s="11">
        <v>0</v>
      </c>
      <c r="H9" s="11">
        <v>0</v>
      </c>
      <c r="I9" s="11">
        <v>0</v>
      </c>
      <c r="J9" s="11">
        <v>21.85</v>
      </c>
      <c r="K9" s="11">
        <v>7.79</v>
      </c>
      <c r="L9" s="55">
        <f t="shared" si="0"/>
        <v>43.7</v>
      </c>
      <c r="M9" s="56">
        <f t="shared" si="1"/>
        <v>0</v>
      </c>
      <c r="N9" s="56">
        <f t="shared" si="2"/>
        <v>43.7</v>
      </c>
      <c r="O9" s="56">
        <f t="shared" si="3"/>
        <v>21.85</v>
      </c>
      <c r="P9" s="56">
        <f t="shared" si="4"/>
        <v>0</v>
      </c>
      <c r="Q9" s="56"/>
      <c r="R9" s="56"/>
      <c r="S9" s="55">
        <v>0</v>
      </c>
      <c r="T9" s="56"/>
      <c r="U9" s="56">
        <f t="shared" si="5"/>
        <v>21.85</v>
      </c>
      <c r="V9" s="56">
        <f t="shared" si="6"/>
        <v>0</v>
      </c>
      <c r="W9" s="57">
        <f t="shared" si="7"/>
      </c>
      <c r="X9" s="57">
        <f t="shared" si="8"/>
      </c>
    </row>
    <row r="10" spans="1:24" ht="15" thickBot="1">
      <c r="A10" s="66"/>
      <c r="B10" t="s">
        <v>115</v>
      </c>
      <c r="C10" s="15" t="s">
        <v>113</v>
      </c>
      <c r="D10" s="11">
        <v>19.45</v>
      </c>
      <c r="E10" s="11">
        <v>7.14</v>
      </c>
      <c r="F10" s="11">
        <v>16.2</v>
      </c>
      <c r="G10" s="11">
        <v>7.57</v>
      </c>
      <c r="H10" s="11">
        <v>24.55</v>
      </c>
      <c r="I10" s="11">
        <v>6.81</v>
      </c>
      <c r="J10" s="11">
        <v>23.65</v>
      </c>
      <c r="K10" s="11">
        <v>6.82</v>
      </c>
      <c r="L10" s="55">
        <f t="shared" si="0"/>
        <v>83.85</v>
      </c>
      <c r="M10" s="56">
        <f t="shared" si="1"/>
        <v>16.2</v>
      </c>
      <c r="N10" s="56">
        <f t="shared" si="2"/>
        <v>67.64999999999999</v>
      </c>
      <c r="O10" s="56">
        <f t="shared" si="3"/>
        <v>24.55</v>
      </c>
      <c r="P10" s="56">
        <f t="shared" si="4"/>
        <v>6.81</v>
      </c>
      <c r="Q10" s="56"/>
      <c r="R10" s="56"/>
      <c r="S10" s="55">
        <v>0</v>
      </c>
      <c r="T10" s="56"/>
      <c r="U10" s="56">
        <f t="shared" si="5"/>
        <v>24.55</v>
      </c>
      <c r="V10" s="56">
        <f t="shared" si="6"/>
        <v>6.81</v>
      </c>
      <c r="W10" s="57">
        <f t="shared" si="7"/>
        <v>153.30396475770925</v>
      </c>
      <c r="X10" s="57">
        <f t="shared" si="8"/>
        <v>8.710452543051664</v>
      </c>
    </row>
    <row r="11" spans="1:24" ht="15" thickBot="1">
      <c r="A11" s="66"/>
      <c r="B11" t="s">
        <v>112</v>
      </c>
      <c r="C11" s="15" t="s">
        <v>113</v>
      </c>
      <c r="D11" s="11">
        <v>20.9</v>
      </c>
      <c r="E11" s="11">
        <v>7.19</v>
      </c>
      <c r="F11" s="11">
        <v>20.8</v>
      </c>
      <c r="G11" s="11">
        <v>7.43</v>
      </c>
      <c r="H11" s="11">
        <v>23.65</v>
      </c>
      <c r="I11" s="11">
        <v>6.71</v>
      </c>
      <c r="J11" s="11">
        <v>22.75</v>
      </c>
      <c r="K11" s="11">
        <v>7.37</v>
      </c>
      <c r="L11" s="55">
        <f t="shared" si="0"/>
        <v>88.1</v>
      </c>
      <c r="M11" s="56">
        <f t="shared" si="1"/>
        <v>20.8</v>
      </c>
      <c r="N11" s="56">
        <f t="shared" si="2"/>
        <v>67.3</v>
      </c>
      <c r="O11" s="56">
        <f t="shared" si="3"/>
        <v>23.65</v>
      </c>
      <c r="P11" s="56">
        <f t="shared" si="4"/>
        <v>6.71</v>
      </c>
      <c r="Q11" s="56"/>
      <c r="R11" s="56"/>
      <c r="S11" s="55">
        <v>0</v>
      </c>
      <c r="T11" s="56"/>
      <c r="U11" s="56">
        <f t="shared" si="5"/>
        <v>23.65</v>
      </c>
      <c r="V11" s="56">
        <f t="shared" si="6"/>
        <v>6.71</v>
      </c>
      <c r="W11" s="57">
        <f t="shared" si="7"/>
        <v>155.58867362146052</v>
      </c>
      <c r="X11" s="57">
        <f t="shared" si="8"/>
        <v>8.840265546673892</v>
      </c>
    </row>
    <row r="12" spans="1:24" ht="15" thickBot="1">
      <c r="A12" s="66"/>
      <c r="B12" t="s">
        <v>118</v>
      </c>
      <c r="C12" s="15" t="s">
        <v>113</v>
      </c>
      <c r="D12" s="11">
        <v>23.65</v>
      </c>
      <c r="E12" s="11">
        <v>6.9</v>
      </c>
      <c r="F12" s="11">
        <v>19.95</v>
      </c>
      <c r="G12" s="11">
        <v>9.99</v>
      </c>
      <c r="H12" s="11">
        <v>0</v>
      </c>
      <c r="I12" s="11">
        <v>0</v>
      </c>
      <c r="J12" s="11">
        <v>0</v>
      </c>
      <c r="K12" s="11">
        <v>0</v>
      </c>
      <c r="L12" s="55">
        <f t="shared" si="0"/>
        <v>43.599999999999994</v>
      </c>
      <c r="M12" s="56">
        <f t="shared" si="1"/>
        <v>0</v>
      </c>
      <c r="N12" s="56">
        <f t="shared" si="2"/>
        <v>43.599999999999994</v>
      </c>
      <c r="O12" s="56">
        <f t="shared" si="3"/>
        <v>23.65</v>
      </c>
      <c r="P12" s="56">
        <f t="shared" si="4"/>
        <v>0</v>
      </c>
      <c r="Q12" s="56"/>
      <c r="R12" s="56"/>
      <c r="S12" s="55">
        <v>0</v>
      </c>
      <c r="T12" s="56"/>
      <c r="U12" s="56">
        <f t="shared" si="5"/>
        <v>23.65</v>
      </c>
      <c r="V12" s="56">
        <f t="shared" si="6"/>
        <v>0</v>
      </c>
      <c r="W12" s="57">
        <f t="shared" si="7"/>
      </c>
      <c r="X12" s="57">
        <f t="shared" si="8"/>
      </c>
    </row>
    <row r="13" spans="1:24" ht="15" thickBot="1">
      <c r="A13" s="66"/>
      <c r="B13" t="s">
        <v>114</v>
      </c>
      <c r="C13" s="15" t="s">
        <v>113</v>
      </c>
      <c r="D13" s="11">
        <v>0</v>
      </c>
      <c r="E13" s="11">
        <v>0</v>
      </c>
      <c r="F13" s="11">
        <v>20</v>
      </c>
      <c r="G13" s="11">
        <v>6.76</v>
      </c>
      <c r="H13" s="11">
        <v>22.9</v>
      </c>
      <c r="I13" s="11">
        <v>6.86</v>
      </c>
      <c r="J13" s="11">
        <v>0</v>
      </c>
      <c r="K13" s="11">
        <v>0</v>
      </c>
      <c r="L13" s="55">
        <f t="shared" si="0"/>
        <v>42.9</v>
      </c>
      <c r="M13" s="56">
        <f t="shared" si="1"/>
        <v>0</v>
      </c>
      <c r="N13" s="56">
        <f t="shared" si="2"/>
        <v>42.9</v>
      </c>
      <c r="O13" s="56">
        <f t="shared" si="3"/>
        <v>22.9</v>
      </c>
      <c r="P13" s="56">
        <f t="shared" si="4"/>
        <v>0</v>
      </c>
      <c r="Q13" s="56"/>
      <c r="R13" s="56"/>
      <c r="S13" s="55">
        <v>0</v>
      </c>
      <c r="T13" s="56"/>
      <c r="U13" s="56">
        <f t="shared" si="5"/>
        <v>22.9</v>
      </c>
      <c r="V13" s="56">
        <f t="shared" si="6"/>
        <v>0</v>
      </c>
      <c r="W13" s="57">
        <f t="shared" si="7"/>
      </c>
      <c r="X13" s="57">
        <f t="shared" si="8"/>
      </c>
    </row>
    <row r="14" spans="1:24" ht="15" thickBot="1">
      <c r="A14" s="66"/>
      <c r="B14" t="s">
        <v>119</v>
      </c>
      <c r="C14" s="15" t="s">
        <v>113</v>
      </c>
      <c r="D14" s="11">
        <v>19.05</v>
      </c>
      <c r="E14" s="11">
        <v>6.68</v>
      </c>
      <c r="F14" s="11">
        <v>0</v>
      </c>
      <c r="G14" s="11">
        <v>0</v>
      </c>
      <c r="H14" s="11">
        <v>0</v>
      </c>
      <c r="I14" s="11">
        <v>0</v>
      </c>
      <c r="J14" s="11">
        <v>22.7</v>
      </c>
      <c r="K14" s="11">
        <v>7.01</v>
      </c>
      <c r="L14" s="55">
        <f t="shared" si="0"/>
        <v>41.75</v>
      </c>
      <c r="M14" s="56">
        <f t="shared" si="1"/>
        <v>0</v>
      </c>
      <c r="N14" s="56">
        <f t="shared" si="2"/>
        <v>41.75</v>
      </c>
      <c r="O14" s="56">
        <f t="shared" si="3"/>
        <v>22.7</v>
      </c>
      <c r="P14" s="56">
        <f t="shared" si="4"/>
        <v>0</v>
      </c>
      <c r="Q14" s="56"/>
      <c r="R14" s="56"/>
      <c r="S14" s="55">
        <v>0</v>
      </c>
      <c r="T14" s="56"/>
      <c r="U14" s="56">
        <f t="shared" si="5"/>
        <v>22.7</v>
      </c>
      <c r="V14" s="56">
        <f t="shared" si="6"/>
        <v>0</v>
      </c>
      <c r="W14" s="57">
        <f t="shared" si="7"/>
      </c>
      <c r="X14" s="57">
        <f t="shared" si="8"/>
      </c>
    </row>
    <row r="15" spans="1:24" ht="15" thickBot="1">
      <c r="A15" s="66"/>
      <c r="B15" t="s">
        <v>108</v>
      </c>
      <c r="C15" s="15" t="s">
        <v>104</v>
      </c>
      <c r="D15" s="11">
        <v>25.05</v>
      </c>
      <c r="E15" s="11">
        <v>7</v>
      </c>
      <c r="F15" s="11">
        <v>24.2</v>
      </c>
      <c r="G15" s="11">
        <v>6.79</v>
      </c>
      <c r="H15" s="11">
        <v>25.25</v>
      </c>
      <c r="I15" s="11">
        <v>6.65</v>
      </c>
      <c r="J15" s="11">
        <v>23.45</v>
      </c>
      <c r="K15" s="11">
        <v>7.41</v>
      </c>
      <c r="L15" s="55">
        <f t="shared" si="0"/>
        <v>97.95</v>
      </c>
      <c r="M15" s="56">
        <f t="shared" si="1"/>
        <v>23.45</v>
      </c>
      <c r="N15" s="56">
        <f t="shared" si="2"/>
        <v>74.5</v>
      </c>
      <c r="O15" s="56">
        <f t="shared" si="3"/>
        <v>25.25</v>
      </c>
      <c r="P15" s="56">
        <f t="shared" si="4"/>
        <v>6.65</v>
      </c>
      <c r="Q15" s="56"/>
      <c r="R15" s="56"/>
      <c r="S15" s="55">
        <v>0</v>
      </c>
      <c r="T15" s="56"/>
      <c r="U15" s="56">
        <f t="shared" si="5"/>
        <v>25.25</v>
      </c>
      <c r="V15" s="56">
        <f t="shared" si="6"/>
        <v>6.65</v>
      </c>
      <c r="W15" s="57">
        <f t="shared" si="7"/>
        <v>156.99248120300751</v>
      </c>
      <c r="X15" s="57">
        <f t="shared" si="8"/>
        <v>8.920027341079972</v>
      </c>
    </row>
    <row r="16" spans="1:24" ht="15" thickBot="1">
      <c r="A16" s="66"/>
      <c r="B16" t="s">
        <v>116</v>
      </c>
      <c r="C16" s="15" t="s">
        <v>104</v>
      </c>
      <c r="D16" s="11">
        <v>21.9</v>
      </c>
      <c r="E16" s="11">
        <v>7.32</v>
      </c>
      <c r="F16" s="11">
        <v>22.5</v>
      </c>
      <c r="G16" s="11">
        <v>7</v>
      </c>
      <c r="H16" s="11">
        <v>24.1</v>
      </c>
      <c r="I16" s="11">
        <v>7.11</v>
      </c>
      <c r="J16" s="11">
        <v>18.05</v>
      </c>
      <c r="K16" s="11">
        <v>8.3</v>
      </c>
      <c r="L16" s="55">
        <f t="shared" si="0"/>
        <v>86.55</v>
      </c>
      <c r="M16" s="56">
        <f t="shared" si="1"/>
        <v>18.05</v>
      </c>
      <c r="N16" s="56">
        <f t="shared" si="2"/>
        <v>68.5</v>
      </c>
      <c r="O16" s="56">
        <f t="shared" si="3"/>
        <v>24.1</v>
      </c>
      <c r="P16" s="56">
        <f t="shared" si="4"/>
        <v>7</v>
      </c>
      <c r="Q16" s="56"/>
      <c r="R16" s="56"/>
      <c r="S16" s="55">
        <v>0</v>
      </c>
      <c r="T16" s="56"/>
      <c r="U16" s="56">
        <f t="shared" si="5"/>
        <v>24.1</v>
      </c>
      <c r="V16" s="56">
        <f t="shared" si="6"/>
        <v>7</v>
      </c>
      <c r="W16" s="57">
        <f t="shared" si="7"/>
        <v>149.14285714285714</v>
      </c>
      <c r="X16" s="57">
        <f t="shared" si="8"/>
        <v>8.474025974025974</v>
      </c>
    </row>
    <row r="17" spans="1:24" ht="15" thickBot="1">
      <c r="A17" s="66"/>
      <c r="B17" t="s">
        <v>109</v>
      </c>
      <c r="C17" s="15" t="s">
        <v>104</v>
      </c>
      <c r="D17" s="11">
        <v>23.05</v>
      </c>
      <c r="E17" s="11">
        <v>6.82</v>
      </c>
      <c r="F17" s="11">
        <v>18.65</v>
      </c>
      <c r="G17" s="11">
        <v>7.34</v>
      </c>
      <c r="H17" s="11">
        <v>23.85</v>
      </c>
      <c r="I17" s="11">
        <v>6.57</v>
      </c>
      <c r="J17" s="11">
        <v>18.25</v>
      </c>
      <c r="K17" s="11">
        <v>7.12</v>
      </c>
      <c r="L17" s="55">
        <f t="shared" si="0"/>
        <v>83.80000000000001</v>
      </c>
      <c r="M17" s="56">
        <f t="shared" si="1"/>
        <v>18.25</v>
      </c>
      <c r="N17" s="56">
        <f t="shared" si="2"/>
        <v>65.55000000000001</v>
      </c>
      <c r="O17" s="56">
        <f t="shared" si="3"/>
        <v>23.85</v>
      </c>
      <c r="P17" s="56">
        <f t="shared" si="4"/>
        <v>6.57</v>
      </c>
      <c r="Q17" s="56"/>
      <c r="R17" s="56"/>
      <c r="S17" s="55">
        <v>0</v>
      </c>
      <c r="T17" s="56"/>
      <c r="U17" s="56">
        <f t="shared" si="5"/>
        <v>23.85</v>
      </c>
      <c r="V17" s="56">
        <f t="shared" si="6"/>
        <v>6.57</v>
      </c>
      <c r="W17" s="57">
        <f t="shared" si="7"/>
        <v>158.90410958904107</v>
      </c>
      <c r="X17" s="57">
        <f t="shared" si="8"/>
        <v>9.028642590286426</v>
      </c>
    </row>
    <row r="18" spans="1:24" ht="15" thickBot="1">
      <c r="A18" s="66"/>
      <c r="B18" t="s">
        <v>110</v>
      </c>
      <c r="C18" s="15" t="s">
        <v>104</v>
      </c>
      <c r="D18" s="11">
        <v>19.55</v>
      </c>
      <c r="E18" s="11">
        <v>8.42</v>
      </c>
      <c r="F18" s="11">
        <v>19.85</v>
      </c>
      <c r="G18" s="11">
        <v>8.59</v>
      </c>
      <c r="H18" s="11">
        <v>20</v>
      </c>
      <c r="I18" s="11">
        <v>8.26</v>
      </c>
      <c r="J18" s="11">
        <v>17.15</v>
      </c>
      <c r="K18" s="11">
        <v>9.99</v>
      </c>
      <c r="L18" s="55">
        <f t="shared" si="0"/>
        <v>76.55000000000001</v>
      </c>
      <c r="M18" s="56">
        <f t="shared" si="1"/>
        <v>17.15</v>
      </c>
      <c r="N18" s="56">
        <f t="shared" si="2"/>
        <v>59.40000000000001</v>
      </c>
      <c r="O18" s="56">
        <f t="shared" si="3"/>
        <v>20</v>
      </c>
      <c r="P18" s="56">
        <f t="shared" si="4"/>
        <v>8.26</v>
      </c>
      <c r="Q18" s="56"/>
      <c r="R18" s="56"/>
      <c r="S18" s="55">
        <v>0</v>
      </c>
      <c r="T18" s="56"/>
      <c r="U18" s="56">
        <f t="shared" si="5"/>
        <v>20</v>
      </c>
      <c r="V18" s="56">
        <f t="shared" si="6"/>
        <v>8.26</v>
      </c>
      <c r="W18" s="57">
        <f t="shared" si="7"/>
        <v>126.39225181598064</v>
      </c>
      <c r="X18" s="57">
        <f t="shared" si="8"/>
        <v>7.1813779440898085</v>
      </c>
    </row>
    <row r="19" spans="1:24" ht="15" thickBot="1">
      <c r="A19" s="66"/>
      <c r="B19" t="s">
        <v>111</v>
      </c>
      <c r="C19" s="15" t="s">
        <v>104</v>
      </c>
      <c r="D19" s="11">
        <v>19.3</v>
      </c>
      <c r="E19" s="11">
        <v>8.57</v>
      </c>
      <c r="F19" s="11">
        <v>17.85</v>
      </c>
      <c r="G19" s="11">
        <v>8.59</v>
      </c>
      <c r="H19" s="11">
        <v>16.9</v>
      </c>
      <c r="I19" s="11">
        <v>8.7</v>
      </c>
      <c r="J19" s="11">
        <v>17.85</v>
      </c>
      <c r="K19" s="11">
        <v>8.7</v>
      </c>
      <c r="L19" s="55">
        <f t="shared" si="0"/>
        <v>71.9</v>
      </c>
      <c r="M19" s="56">
        <f t="shared" si="1"/>
        <v>16.9</v>
      </c>
      <c r="N19" s="56">
        <f t="shared" si="2"/>
        <v>55.00000000000001</v>
      </c>
      <c r="O19" s="56">
        <f t="shared" si="3"/>
        <v>19.3</v>
      </c>
      <c r="P19" s="56">
        <f t="shared" si="4"/>
        <v>8.57</v>
      </c>
      <c r="Q19" s="56"/>
      <c r="R19" s="56"/>
      <c r="S19" s="55">
        <v>0</v>
      </c>
      <c r="T19" s="56"/>
      <c r="U19" s="56">
        <f t="shared" si="5"/>
        <v>19.3</v>
      </c>
      <c r="V19" s="56">
        <f t="shared" si="6"/>
        <v>8.57</v>
      </c>
      <c r="W19" s="57">
        <f t="shared" si="7"/>
        <v>121.82030338389731</v>
      </c>
      <c r="X19" s="57">
        <f t="shared" si="8"/>
        <v>6.921608146812347</v>
      </c>
    </row>
    <row r="20" spans="1:24" ht="15" thickBot="1">
      <c r="A20" s="66"/>
      <c r="B20" t="s">
        <v>103</v>
      </c>
      <c r="C20" s="15" t="s">
        <v>104</v>
      </c>
      <c r="D20" s="11">
        <v>0</v>
      </c>
      <c r="E20" s="11">
        <v>0</v>
      </c>
      <c r="F20" s="11">
        <v>0</v>
      </c>
      <c r="G20" s="11">
        <v>0</v>
      </c>
      <c r="H20" s="11">
        <v>21.85</v>
      </c>
      <c r="I20" s="11">
        <v>7.41</v>
      </c>
      <c r="J20" s="11">
        <v>20.05</v>
      </c>
      <c r="K20" s="11">
        <v>9.99</v>
      </c>
      <c r="L20" s="55">
        <f t="shared" si="0"/>
        <v>41.900000000000006</v>
      </c>
      <c r="M20" s="56">
        <f t="shared" si="1"/>
        <v>0</v>
      </c>
      <c r="N20" s="56">
        <f t="shared" si="2"/>
        <v>41.900000000000006</v>
      </c>
      <c r="O20" s="56">
        <f t="shared" si="3"/>
        <v>21.85</v>
      </c>
      <c r="P20" s="56">
        <f t="shared" si="4"/>
        <v>0</v>
      </c>
      <c r="Q20" s="56"/>
      <c r="R20" s="56"/>
      <c r="S20" s="55">
        <v>0</v>
      </c>
      <c r="T20" s="56"/>
      <c r="U20" s="56">
        <f t="shared" si="5"/>
        <v>21.85</v>
      </c>
      <c r="V20" s="56">
        <f t="shared" si="6"/>
        <v>0</v>
      </c>
      <c r="W20" s="57">
        <f t="shared" si="7"/>
      </c>
      <c r="X20" s="57">
        <f t="shared" si="8"/>
      </c>
    </row>
    <row r="21" spans="1:24" ht="15" thickBot="1">
      <c r="A21" s="66"/>
      <c r="B21" t="s">
        <v>123</v>
      </c>
      <c r="C21" s="15" t="s">
        <v>104</v>
      </c>
      <c r="D21" s="11">
        <v>0</v>
      </c>
      <c r="E21" s="11">
        <v>0</v>
      </c>
      <c r="F21" s="11">
        <v>0</v>
      </c>
      <c r="G21" s="11">
        <v>0</v>
      </c>
      <c r="H21" s="11">
        <v>14.85</v>
      </c>
      <c r="I21" s="11">
        <v>8.98</v>
      </c>
      <c r="J21" s="11">
        <v>13.95</v>
      </c>
      <c r="K21" s="11">
        <v>9.05</v>
      </c>
      <c r="L21" s="55">
        <f t="shared" si="0"/>
        <v>28.799999999999997</v>
      </c>
      <c r="M21" s="56">
        <f t="shared" si="1"/>
        <v>0</v>
      </c>
      <c r="N21" s="56">
        <f t="shared" si="2"/>
        <v>28.799999999999997</v>
      </c>
      <c r="O21" s="56">
        <f t="shared" si="3"/>
        <v>14.85</v>
      </c>
      <c r="P21" s="56">
        <f t="shared" si="4"/>
        <v>0</v>
      </c>
      <c r="Q21" s="56"/>
      <c r="R21" s="56"/>
      <c r="S21" s="55">
        <v>0</v>
      </c>
      <c r="T21" s="56"/>
      <c r="U21" s="56">
        <f t="shared" si="5"/>
        <v>14.85</v>
      </c>
      <c r="V21" s="56">
        <f t="shared" si="6"/>
        <v>0</v>
      </c>
      <c r="W21" s="57">
        <f t="shared" si="7"/>
      </c>
      <c r="X21" s="57">
        <f t="shared" si="8"/>
      </c>
    </row>
    <row r="22" spans="1:24" ht="15">
      <c r="A22" s="66"/>
      <c r="B22" t="s">
        <v>122</v>
      </c>
      <c r="C22" s="15" t="s">
        <v>104</v>
      </c>
      <c r="D22" s="11">
        <v>13.7</v>
      </c>
      <c r="E22" s="11">
        <v>9.68</v>
      </c>
      <c r="F22" s="11">
        <v>14.85</v>
      </c>
      <c r="G22" s="11">
        <v>9.94</v>
      </c>
      <c r="H22" s="11">
        <v>0</v>
      </c>
      <c r="I22" s="11">
        <v>0</v>
      </c>
      <c r="J22" s="11">
        <v>0</v>
      </c>
      <c r="K22" s="11">
        <v>0</v>
      </c>
      <c r="L22" s="55">
        <f t="shared" si="0"/>
        <v>28.549999999999997</v>
      </c>
      <c r="M22" s="56">
        <f t="shared" si="1"/>
        <v>0</v>
      </c>
      <c r="N22" s="56">
        <f t="shared" si="2"/>
        <v>28.549999999999997</v>
      </c>
      <c r="O22" s="56">
        <f t="shared" si="3"/>
        <v>14.85</v>
      </c>
      <c r="P22" s="56">
        <f t="shared" si="4"/>
        <v>0</v>
      </c>
      <c r="Q22" s="56"/>
      <c r="R22" s="56"/>
      <c r="S22" s="55">
        <v>0</v>
      </c>
      <c r="T22" s="56"/>
      <c r="U22" s="56">
        <f t="shared" si="5"/>
        <v>14.85</v>
      </c>
      <c r="V22" s="56">
        <f t="shared" si="6"/>
        <v>0</v>
      </c>
      <c r="W22" s="57">
        <f t="shared" si="7"/>
      </c>
      <c r="X22" s="57">
        <f t="shared" si="8"/>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7" t="s">
        <v>28</v>
      </c>
      <c r="E1" s="157"/>
      <c r="F1" s="31"/>
      <c r="G1" s="157" t="s">
        <v>29</v>
      </c>
      <c r="H1" s="157"/>
    </row>
    <row r="2" spans="4:18" ht="12.75">
      <c r="D2" s="31" t="s">
        <v>30</v>
      </c>
      <c r="E2" s="31" t="s">
        <v>31</v>
      </c>
      <c r="F2" s="31"/>
      <c r="G2" s="31" t="s">
        <v>30</v>
      </c>
      <c r="H2" s="31" t="s">
        <v>31</v>
      </c>
      <c r="R2"/>
    </row>
    <row r="3" spans="4:8" ht="12.75">
      <c r="D3" s="11">
        <v>1</v>
      </c>
      <c r="E3" s="11">
        <v>50</v>
      </c>
      <c r="G3" s="11">
        <v>1</v>
      </c>
      <c r="H3" s="11">
        <v>25</v>
      </c>
    </row>
    <row r="4" spans="2:17" ht="18" customHeight="1">
      <c r="B4" s="33">
        <v>16</v>
      </c>
      <c r="C4" s="33" t="s">
        <v>51</v>
      </c>
      <c r="D4" s="43"/>
      <c r="E4" s="44"/>
      <c r="F4" s="45"/>
      <c r="G4" s="43"/>
      <c r="H4" s="45"/>
      <c r="I4" s="43"/>
      <c r="J4" s="46"/>
      <c r="K4" s="43"/>
      <c r="L4" s="45"/>
      <c r="M4" s="43"/>
      <c r="N4" s="46"/>
      <c r="O4" s="43"/>
      <c r="P4" s="45"/>
      <c r="Q4" s="43"/>
    </row>
    <row r="5" spans="1:18" ht="12.75">
      <c r="A5" s="29" t="s">
        <v>27</v>
      </c>
      <c r="B5" s="29" t="s">
        <v>20</v>
      </c>
      <c r="C5" s="158"/>
      <c r="D5" s="159"/>
      <c r="E5" s="160"/>
      <c r="G5" s="161"/>
      <c r="H5" s="159"/>
      <c r="I5" s="160"/>
      <c r="K5" s="154"/>
      <c r="L5" s="155"/>
      <c r="M5" s="156"/>
      <c r="O5" s="151"/>
      <c r="P5" s="152"/>
      <c r="Q5" s="153"/>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22">IF(MIN(D7,E7,H7,I7,L7:M7,P7,Q7)&gt;=0.01,"OK","")</f>
      </c>
      <c r="B7" s="21">
        <v>1</v>
      </c>
      <c r="C7">
        <v>16</v>
      </c>
      <c r="D7" s="11">
        <v>0</v>
      </c>
      <c r="E7" s="11">
        <v>0</v>
      </c>
      <c r="F7" s="13"/>
      <c r="G7">
        <v>2</v>
      </c>
      <c r="H7" s="11">
        <v>0</v>
      </c>
      <c r="I7" s="11">
        <v>0</v>
      </c>
      <c r="J7" s="22"/>
      <c r="K7">
        <v>14</v>
      </c>
      <c r="L7" s="11">
        <v>0</v>
      </c>
      <c r="M7" s="11">
        <v>0</v>
      </c>
      <c r="N7" s="22"/>
      <c r="O7">
        <v>3</v>
      </c>
      <c r="P7" s="11">
        <v>0</v>
      </c>
      <c r="Q7" s="11">
        <v>0</v>
      </c>
      <c r="R7" s="17">
        <f>IF(((SUM(D7:Q7))*100)&lt;&gt;INT((SUM(D7:Q7)*100)),"Too many dec places","")</f>
      </c>
      <c r="S7" s="20"/>
      <c r="T7" s="20"/>
      <c r="U7" s="20"/>
      <c r="V7" s="20"/>
      <c r="W7" s="20"/>
      <c r="X7" s="20"/>
      <c r="Y7" s="20"/>
      <c r="Z7" s="20"/>
      <c r="AA7" s="20"/>
      <c r="AB7" s="20"/>
      <c r="AC7" s="20"/>
      <c r="AD7" s="20"/>
      <c r="AE7" s="20"/>
    </row>
    <row r="8" spans="1:31" ht="12.75">
      <c r="A8" s="3">
        <f t="shared" si="0"/>
      </c>
      <c r="B8" s="21">
        <v>2</v>
      </c>
      <c r="C8">
        <v>3</v>
      </c>
      <c r="D8" s="11">
        <v>0</v>
      </c>
      <c r="E8" s="11">
        <v>0</v>
      </c>
      <c r="F8" s="13"/>
      <c r="G8">
        <v>16</v>
      </c>
      <c r="H8" s="11">
        <v>0</v>
      </c>
      <c r="I8" s="11">
        <v>0</v>
      </c>
      <c r="J8" s="22"/>
      <c r="K8">
        <v>2</v>
      </c>
      <c r="L8" s="11">
        <v>0</v>
      </c>
      <c r="M8" s="11">
        <v>0</v>
      </c>
      <c r="N8" s="22"/>
      <c r="O8">
        <v>14</v>
      </c>
      <c r="P8" s="11">
        <v>0</v>
      </c>
      <c r="Q8" s="11">
        <v>0</v>
      </c>
      <c r="R8" s="17">
        <f aca="true" t="shared" si="1" ref="R8:R14">IF(((SUM(D8:Q8))*100)&lt;&gt;INT((SUM(D8:Q8)*100)),"Too many dec places","")</f>
      </c>
      <c r="S8" s="20"/>
      <c r="T8" s="20"/>
      <c r="U8" s="20"/>
      <c r="V8" s="20"/>
      <c r="W8" s="20"/>
      <c r="X8" s="20"/>
      <c r="Y8" s="20"/>
      <c r="Z8" s="20"/>
      <c r="AA8" s="20"/>
      <c r="AB8" s="20"/>
      <c r="AC8" s="20"/>
      <c r="AD8" s="20"/>
      <c r="AE8" s="20"/>
    </row>
    <row r="9" spans="1:31" ht="12.75">
      <c r="A9" s="3">
        <f t="shared" si="0"/>
      </c>
      <c r="B9" s="21">
        <v>3</v>
      </c>
      <c r="C9">
        <v>9</v>
      </c>
      <c r="D9" s="11">
        <v>0</v>
      </c>
      <c r="E9" s="11">
        <v>0</v>
      </c>
      <c r="F9" s="13"/>
      <c r="G9">
        <v>7</v>
      </c>
      <c r="H9" s="11">
        <v>0</v>
      </c>
      <c r="I9" s="11">
        <v>0</v>
      </c>
      <c r="J9" s="22"/>
      <c r="K9">
        <v>4</v>
      </c>
      <c r="L9" s="11">
        <v>0</v>
      </c>
      <c r="M9" s="11">
        <v>0</v>
      </c>
      <c r="N9" s="22"/>
      <c r="O9">
        <v>6</v>
      </c>
      <c r="P9" s="11">
        <v>0</v>
      </c>
      <c r="Q9" s="11">
        <v>0</v>
      </c>
      <c r="R9" s="17">
        <f t="shared" si="1"/>
      </c>
      <c r="S9" s="20"/>
      <c r="T9" s="20"/>
      <c r="U9" s="20"/>
      <c r="V9" s="20"/>
      <c r="W9" s="20"/>
      <c r="X9" s="20"/>
      <c r="Y9" s="20"/>
      <c r="Z9" s="20"/>
      <c r="AA9" s="20"/>
      <c r="AB9" s="20"/>
      <c r="AC9" s="20"/>
      <c r="AD9" s="20"/>
      <c r="AE9" s="20"/>
    </row>
    <row r="10" spans="1:31" ht="12.75">
      <c r="A10" s="3">
        <f t="shared" si="0"/>
      </c>
      <c r="B10" s="21">
        <v>4</v>
      </c>
      <c r="C10">
        <v>6</v>
      </c>
      <c r="D10" s="11">
        <v>0</v>
      </c>
      <c r="E10" s="11">
        <v>0</v>
      </c>
      <c r="F10" s="13"/>
      <c r="G10">
        <v>9</v>
      </c>
      <c r="H10" s="11">
        <v>0</v>
      </c>
      <c r="I10" s="11">
        <v>0</v>
      </c>
      <c r="J10" s="22"/>
      <c r="K10">
        <v>7</v>
      </c>
      <c r="L10" s="11">
        <v>0</v>
      </c>
      <c r="M10" s="11">
        <v>0</v>
      </c>
      <c r="N10" s="22"/>
      <c r="O10">
        <v>4</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v>1</v>
      </c>
      <c r="D11" s="11">
        <v>0</v>
      </c>
      <c r="E11" s="11">
        <v>0</v>
      </c>
      <c r="F11" s="13"/>
      <c r="G11">
        <v>11</v>
      </c>
      <c r="H11" s="11">
        <v>0</v>
      </c>
      <c r="I11" s="11">
        <v>0</v>
      </c>
      <c r="J11" s="22"/>
      <c r="K11">
        <v>13</v>
      </c>
      <c r="L11" s="11">
        <v>0</v>
      </c>
      <c r="M11" s="11">
        <v>0</v>
      </c>
      <c r="N11" s="22"/>
      <c r="O11">
        <v>10</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v>10</v>
      </c>
      <c r="D12" s="11">
        <v>0</v>
      </c>
      <c r="E12" s="11">
        <v>0</v>
      </c>
      <c r="F12" s="13"/>
      <c r="G12">
        <v>1</v>
      </c>
      <c r="H12" s="11">
        <v>0</v>
      </c>
      <c r="I12" s="11">
        <v>0</v>
      </c>
      <c r="J12" s="22"/>
      <c r="K12">
        <v>11</v>
      </c>
      <c r="L12" s="11">
        <v>0</v>
      </c>
      <c r="M12" s="11">
        <v>0</v>
      </c>
      <c r="N12" s="22"/>
      <c r="O12">
        <v>13</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v>15</v>
      </c>
      <c r="D13" s="11">
        <v>0</v>
      </c>
      <c r="E13" s="11">
        <v>0</v>
      </c>
      <c r="F13" s="13"/>
      <c r="G13" t="s">
        <v>102</v>
      </c>
      <c r="H13" s="11">
        <v>0</v>
      </c>
      <c r="I13" s="11">
        <v>0</v>
      </c>
      <c r="J13" s="22"/>
      <c r="K13">
        <v>5</v>
      </c>
      <c r="L13" s="11">
        <v>0</v>
      </c>
      <c r="M13" s="11">
        <v>0</v>
      </c>
      <c r="N13" s="22"/>
      <c r="O13">
        <v>8</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v>8</v>
      </c>
      <c r="D14" s="11">
        <v>0</v>
      </c>
      <c r="E14" s="11">
        <v>0</v>
      </c>
      <c r="F14" s="13"/>
      <c r="G14">
        <v>15</v>
      </c>
      <c r="H14" s="11">
        <v>0</v>
      </c>
      <c r="I14" s="11">
        <v>0</v>
      </c>
      <c r="J14" s="22"/>
      <c r="K14" t="s">
        <v>102</v>
      </c>
      <c r="L14" s="11">
        <v>0</v>
      </c>
      <c r="M14" s="11">
        <v>0</v>
      </c>
      <c r="N14" s="22"/>
      <c r="O14">
        <v>5</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v>14</v>
      </c>
      <c r="D15" s="11">
        <v>0</v>
      </c>
      <c r="E15" s="11">
        <v>0</v>
      </c>
      <c r="F15" s="13"/>
      <c r="G15">
        <v>6</v>
      </c>
      <c r="H15" s="11">
        <v>0</v>
      </c>
      <c r="I15" s="11">
        <v>0</v>
      </c>
      <c r="J15" s="22"/>
      <c r="K15">
        <v>16</v>
      </c>
      <c r="L15" s="11">
        <v>0</v>
      </c>
      <c r="M15" s="11">
        <v>0</v>
      </c>
      <c r="N15" s="22"/>
      <c r="O15">
        <v>7</v>
      </c>
      <c r="P15" s="11">
        <v>0</v>
      </c>
      <c r="Q15" s="11">
        <v>0</v>
      </c>
      <c r="R15" s="17">
        <f>IF(((SUM(D15:Q15))*100)&lt;&gt;INT((SUM(D15:Q15)*100)),"Too many dec places","")</f>
      </c>
      <c r="S15" s="20"/>
      <c r="T15" s="20"/>
      <c r="U15" s="20"/>
      <c r="V15" s="20"/>
      <c r="W15" s="20"/>
      <c r="X15" s="20"/>
      <c r="Y15" s="20"/>
      <c r="Z15" s="20"/>
      <c r="AA15" s="20"/>
      <c r="AB15" s="20"/>
      <c r="AC15" s="20"/>
      <c r="AD15" s="20"/>
      <c r="AE15" s="20"/>
    </row>
    <row r="16" spans="1:31" ht="12.75">
      <c r="A16" s="3">
        <f t="shared" si="0"/>
      </c>
      <c r="B16" s="21">
        <v>10</v>
      </c>
      <c r="C16">
        <v>7</v>
      </c>
      <c r="D16" s="11">
        <v>0</v>
      </c>
      <c r="E16" s="11">
        <v>0</v>
      </c>
      <c r="F16" s="13"/>
      <c r="G16">
        <v>14</v>
      </c>
      <c r="H16" s="11">
        <v>0</v>
      </c>
      <c r="I16" s="11">
        <v>0</v>
      </c>
      <c r="J16" s="22"/>
      <c r="K16">
        <v>6</v>
      </c>
      <c r="L16" s="11">
        <v>0</v>
      </c>
      <c r="M16" s="11">
        <v>0</v>
      </c>
      <c r="N16" s="22"/>
      <c r="O16">
        <v>16</v>
      </c>
      <c r="P16" s="11">
        <v>0</v>
      </c>
      <c r="Q16" s="11">
        <v>0</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f t="shared" si="0"/>
      </c>
      <c r="B17" s="21">
        <v>11</v>
      </c>
      <c r="C17">
        <v>4</v>
      </c>
      <c r="D17" s="11">
        <v>0</v>
      </c>
      <c r="E17" s="11">
        <v>0</v>
      </c>
      <c r="F17" s="13"/>
      <c r="G17">
        <v>3</v>
      </c>
      <c r="H17" s="11">
        <v>0</v>
      </c>
      <c r="I17" s="11">
        <v>0</v>
      </c>
      <c r="J17" s="22"/>
      <c r="K17">
        <v>9</v>
      </c>
      <c r="L17" s="11">
        <v>0</v>
      </c>
      <c r="M17" s="11">
        <v>0</v>
      </c>
      <c r="N17" s="22"/>
      <c r="O17">
        <v>2</v>
      </c>
      <c r="P17" s="11">
        <v>0</v>
      </c>
      <c r="Q17" s="11">
        <v>0</v>
      </c>
      <c r="R17" s="17">
        <f t="shared" si="2"/>
      </c>
      <c r="S17" s="20"/>
      <c r="T17" s="20"/>
      <c r="U17" s="20"/>
      <c r="V17" s="20"/>
      <c r="W17" s="20"/>
      <c r="X17" s="20"/>
      <c r="Y17" s="20"/>
      <c r="Z17" s="20"/>
      <c r="AA17" s="20"/>
      <c r="AB17" s="20"/>
      <c r="AC17" s="20"/>
      <c r="AD17" s="20"/>
      <c r="AE17" s="20"/>
    </row>
    <row r="18" spans="1:31" ht="12.75">
      <c r="A18" s="3">
        <f t="shared" si="0"/>
      </c>
      <c r="B18" s="21">
        <v>12</v>
      </c>
      <c r="C18">
        <v>2</v>
      </c>
      <c r="D18" s="11">
        <v>0</v>
      </c>
      <c r="E18" s="11">
        <v>0</v>
      </c>
      <c r="F18" s="13"/>
      <c r="G18">
        <v>4</v>
      </c>
      <c r="H18" s="11">
        <v>0</v>
      </c>
      <c r="I18" s="11">
        <v>0</v>
      </c>
      <c r="J18" s="22"/>
      <c r="K18">
        <v>3</v>
      </c>
      <c r="L18" s="11">
        <v>0</v>
      </c>
      <c r="M18" s="11">
        <v>0</v>
      </c>
      <c r="N18" s="22"/>
      <c r="O18">
        <v>9</v>
      </c>
      <c r="P18" s="11">
        <v>0</v>
      </c>
      <c r="Q18" s="11">
        <v>0</v>
      </c>
      <c r="R18" s="17">
        <f t="shared" si="2"/>
      </c>
      <c r="S18" s="20"/>
      <c r="T18" s="20"/>
      <c r="U18" s="20"/>
      <c r="V18" s="20"/>
      <c r="W18" s="20"/>
      <c r="X18" s="20"/>
      <c r="Y18" s="20"/>
      <c r="Z18" s="20"/>
      <c r="AA18" s="20"/>
      <c r="AB18" s="20"/>
      <c r="AC18" s="20"/>
      <c r="AD18" s="20"/>
      <c r="AE18" s="20"/>
    </row>
    <row r="19" spans="1:31" ht="12.75">
      <c r="A19" s="3">
        <f t="shared" si="0"/>
      </c>
      <c r="B19" s="21">
        <v>13</v>
      </c>
      <c r="C19">
        <v>13</v>
      </c>
      <c r="D19" s="11">
        <v>0</v>
      </c>
      <c r="E19" s="11">
        <v>0</v>
      </c>
      <c r="F19" s="13"/>
      <c r="G19">
        <v>8</v>
      </c>
      <c r="H19" s="11">
        <v>0</v>
      </c>
      <c r="I19" s="11">
        <v>0</v>
      </c>
      <c r="J19" s="22"/>
      <c r="K19">
        <v>1</v>
      </c>
      <c r="L19" s="11">
        <v>0</v>
      </c>
      <c r="M19" s="11">
        <v>0</v>
      </c>
      <c r="N19" s="22"/>
      <c r="O19" t="s">
        <v>102</v>
      </c>
      <c r="P19" s="11">
        <v>0</v>
      </c>
      <c r="Q19" s="11">
        <v>0</v>
      </c>
      <c r="R19" s="17">
        <f t="shared" si="2"/>
      </c>
      <c r="S19" s="20"/>
      <c r="T19" s="20"/>
      <c r="U19" s="20"/>
      <c r="V19" s="20"/>
      <c r="W19" s="20"/>
      <c r="X19" s="20"/>
      <c r="Y19" s="20"/>
      <c r="Z19" s="20"/>
      <c r="AA19" s="20"/>
      <c r="AB19" s="20"/>
      <c r="AC19" s="20"/>
      <c r="AD19" s="20"/>
      <c r="AE19" s="20"/>
    </row>
    <row r="20" spans="1:31" ht="12.75">
      <c r="A20" s="3">
        <f t="shared" si="0"/>
      </c>
      <c r="B20" s="21">
        <v>14</v>
      </c>
      <c r="C20" t="s">
        <v>102</v>
      </c>
      <c r="D20" s="11">
        <v>0</v>
      </c>
      <c r="E20" s="11">
        <v>0</v>
      </c>
      <c r="F20" s="13"/>
      <c r="G20">
        <v>13</v>
      </c>
      <c r="H20" s="11">
        <v>0</v>
      </c>
      <c r="I20" s="11">
        <v>0</v>
      </c>
      <c r="J20" s="22"/>
      <c r="K20">
        <v>8</v>
      </c>
      <c r="L20" s="11">
        <v>0</v>
      </c>
      <c r="M20" s="11">
        <v>0</v>
      </c>
      <c r="N20" s="22"/>
      <c r="O20">
        <v>1</v>
      </c>
      <c r="P20" s="11">
        <v>0</v>
      </c>
      <c r="Q20" s="11">
        <v>0</v>
      </c>
      <c r="R20" s="17">
        <f t="shared" si="2"/>
      </c>
      <c r="S20" s="20"/>
      <c r="T20" s="20"/>
      <c r="U20" s="20"/>
      <c r="V20" s="20"/>
      <c r="W20" s="20"/>
      <c r="X20" s="20"/>
      <c r="Y20" s="20"/>
      <c r="Z20" s="20"/>
      <c r="AA20" s="20"/>
      <c r="AB20" s="20"/>
      <c r="AC20" s="20"/>
      <c r="AD20" s="20"/>
      <c r="AE20" s="20"/>
    </row>
    <row r="21" spans="1:31" ht="12.75">
      <c r="A21" s="3">
        <f t="shared" si="0"/>
      </c>
      <c r="B21" s="21">
        <v>15</v>
      </c>
      <c r="C21">
        <v>5</v>
      </c>
      <c r="D21" s="11">
        <v>0</v>
      </c>
      <c r="E21" s="11">
        <v>0</v>
      </c>
      <c r="F21" s="13"/>
      <c r="G21">
        <v>10</v>
      </c>
      <c r="H21" s="11">
        <v>0</v>
      </c>
      <c r="I21" s="11">
        <v>0</v>
      </c>
      <c r="J21" s="22"/>
      <c r="K21">
        <v>15</v>
      </c>
      <c r="L21" s="11">
        <v>0</v>
      </c>
      <c r="M21" s="11">
        <v>0</v>
      </c>
      <c r="N21" s="22"/>
      <c r="O21">
        <v>11</v>
      </c>
      <c r="P21" s="11">
        <v>0</v>
      </c>
      <c r="Q21" s="11">
        <v>0</v>
      </c>
      <c r="R21" s="17">
        <f t="shared" si="2"/>
      </c>
      <c r="S21" s="20"/>
      <c r="T21" s="20"/>
      <c r="U21" s="20"/>
      <c r="V21" s="20"/>
      <c r="W21" s="20"/>
      <c r="X21" s="20"/>
      <c r="Y21" s="20"/>
      <c r="Z21" s="20"/>
      <c r="AA21" s="20"/>
      <c r="AB21" s="20"/>
      <c r="AC21" s="20"/>
      <c r="AD21" s="20"/>
      <c r="AE21" s="20"/>
    </row>
    <row r="22" spans="1:31" ht="12.75">
      <c r="A22" s="3">
        <f t="shared" si="0"/>
      </c>
      <c r="B22" s="21">
        <v>16</v>
      </c>
      <c r="C22">
        <v>11</v>
      </c>
      <c r="D22" s="11">
        <v>0</v>
      </c>
      <c r="E22" s="11">
        <v>0</v>
      </c>
      <c r="F22" s="13"/>
      <c r="G22">
        <v>5</v>
      </c>
      <c r="H22" s="11">
        <v>0</v>
      </c>
      <c r="I22" s="11">
        <v>0</v>
      </c>
      <c r="J22" s="22"/>
      <c r="K22">
        <v>10</v>
      </c>
      <c r="L22" s="11">
        <v>0</v>
      </c>
      <c r="M22" s="11">
        <v>0</v>
      </c>
      <c r="N22" s="22"/>
      <c r="O22">
        <v>15</v>
      </c>
      <c r="P22" s="11">
        <v>0</v>
      </c>
      <c r="Q22" s="11">
        <v>0</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I7:I76 E7:E76 Q7:Q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v>16</v>
      </c>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v>2</v>
      </c>
      <c r="C6" s="15"/>
      <c r="D6" s="32"/>
      <c r="E6" s="32"/>
      <c r="F6" s="32"/>
      <c r="G6" s="32"/>
      <c r="H6" s="32"/>
      <c r="I6" s="32"/>
      <c r="J6" s="32"/>
      <c r="K6" s="32"/>
      <c r="L6" s="55">
        <f aca="true" t="shared" si="0" ref="L6:L20">SUM(D6,F6,H6,J6)</f>
        <v>0</v>
      </c>
      <c r="M6" s="56">
        <f aca="true" t="shared" si="1" ref="M6:M20">IF(COUNT(D6,F6,H6,J6)=4,MINA(D6,F6,H6,J6),0)</f>
        <v>0</v>
      </c>
      <c r="N6" s="56">
        <f aca="true" t="shared" si="2" ref="N6:N20">SUM(L6-M6)</f>
        <v>0</v>
      </c>
      <c r="O6" s="56">
        <f aca="true" t="shared" si="3" ref="O6:O20">MAX(D6,F6,H6,J6)</f>
        <v>0</v>
      </c>
      <c r="P6" s="56">
        <f aca="true" t="shared" si="4" ref="P6:P20">MIN(E6,G6,I6,K6)</f>
        <v>0</v>
      </c>
      <c r="Q6" s="56"/>
      <c r="R6" s="56"/>
      <c r="S6" s="55">
        <v>0</v>
      </c>
      <c r="T6" s="56"/>
      <c r="U6" s="56">
        <f aca="true" t="shared" si="5" ref="U6:U20">MAX(O6,S6)</f>
        <v>0</v>
      </c>
      <c r="V6" s="56">
        <f aca="true" t="shared" si="6" ref="V6:V20">MIN(P6,T6)</f>
        <v>0</v>
      </c>
      <c r="W6" s="57">
        <f aca="true" t="shared" si="7" ref="W6:W20">IF(V6&lt;&gt;0,SUM($X$3/V6*12),"")</f>
      </c>
      <c r="X6" s="57">
        <f aca="true" t="shared" si="8" ref="X6:X20">IF(V6&lt;&gt;0,SUM(3600/V6*$X$3/5280),"")</f>
      </c>
    </row>
    <row r="7" spans="1:24" ht="15" thickBot="1">
      <c r="A7" s="66"/>
      <c r="B7" s="30">
        <v>14</v>
      </c>
      <c r="C7" s="15"/>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v>3</v>
      </c>
      <c r="C8" s="15"/>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v>9</v>
      </c>
      <c r="C9" s="15"/>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v>7</v>
      </c>
      <c r="C10" s="15"/>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v>4</v>
      </c>
      <c r="C11" s="15"/>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v>6</v>
      </c>
      <c r="C12" s="15"/>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v>1</v>
      </c>
      <c r="C13" s="15"/>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v>11</v>
      </c>
      <c r="C14" s="15"/>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v>13</v>
      </c>
      <c r="C15" s="15"/>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thickBot="1">
      <c r="A16" s="66"/>
      <c r="B16" s="30">
        <v>10</v>
      </c>
      <c r="C16" s="15"/>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5" thickBot="1">
      <c r="A17" s="66"/>
      <c r="B17" s="30">
        <v>15</v>
      </c>
      <c r="C17" s="15"/>
      <c r="D17" s="32"/>
      <c r="E17" s="32"/>
      <c r="F17" s="32"/>
      <c r="G17" s="32"/>
      <c r="H17" s="32"/>
      <c r="I17" s="32"/>
      <c r="J17" s="32"/>
      <c r="K17" s="32"/>
      <c r="L17" s="55">
        <f t="shared" si="0"/>
        <v>0</v>
      </c>
      <c r="M17" s="56">
        <f t="shared" si="1"/>
        <v>0</v>
      </c>
      <c r="N17" s="56">
        <f t="shared" si="2"/>
        <v>0</v>
      </c>
      <c r="O17" s="56">
        <f t="shared" si="3"/>
        <v>0</v>
      </c>
      <c r="P17" s="56">
        <f t="shared" si="4"/>
        <v>0</v>
      </c>
      <c r="Q17" s="56"/>
      <c r="R17" s="56"/>
      <c r="S17" s="55">
        <v>0</v>
      </c>
      <c r="T17" s="56"/>
      <c r="U17" s="56">
        <f t="shared" si="5"/>
        <v>0</v>
      </c>
      <c r="V17" s="56">
        <f t="shared" si="6"/>
        <v>0</v>
      </c>
      <c r="W17" s="57">
        <f t="shared" si="7"/>
      </c>
      <c r="X17" s="57">
        <f t="shared" si="8"/>
      </c>
    </row>
    <row r="18" spans="1:24" ht="15" thickBot="1">
      <c r="A18" s="66"/>
      <c r="B18" s="30" t="s">
        <v>102</v>
      </c>
      <c r="C18" s="15"/>
      <c r="D18" s="32"/>
      <c r="E18" s="32"/>
      <c r="F18" s="32"/>
      <c r="G18" s="32"/>
      <c r="H18" s="32"/>
      <c r="I18" s="32"/>
      <c r="J18" s="32"/>
      <c r="K18" s="32"/>
      <c r="L18" s="55">
        <f t="shared" si="0"/>
        <v>0</v>
      </c>
      <c r="M18" s="56">
        <f t="shared" si="1"/>
        <v>0</v>
      </c>
      <c r="N18" s="56">
        <f t="shared" si="2"/>
        <v>0</v>
      </c>
      <c r="O18" s="56">
        <f t="shared" si="3"/>
        <v>0</v>
      </c>
      <c r="P18" s="56">
        <f t="shared" si="4"/>
        <v>0</v>
      </c>
      <c r="Q18" s="56"/>
      <c r="R18" s="56"/>
      <c r="S18" s="55">
        <v>0</v>
      </c>
      <c r="T18" s="56"/>
      <c r="U18" s="56">
        <f t="shared" si="5"/>
        <v>0</v>
      </c>
      <c r="V18" s="56">
        <f t="shared" si="6"/>
        <v>0</v>
      </c>
      <c r="W18" s="57">
        <f t="shared" si="7"/>
      </c>
      <c r="X18" s="57">
        <f t="shared" si="8"/>
      </c>
    </row>
    <row r="19" spans="1:24" ht="15" thickBot="1">
      <c r="A19" s="66"/>
      <c r="B19" s="30">
        <v>5</v>
      </c>
      <c r="C19" s="15"/>
      <c r="D19" s="32"/>
      <c r="E19" s="32"/>
      <c r="F19" s="32"/>
      <c r="G19" s="32"/>
      <c r="H19" s="32"/>
      <c r="I19" s="32"/>
      <c r="J19" s="32"/>
      <c r="K19" s="32"/>
      <c r="L19" s="55">
        <f t="shared" si="0"/>
        <v>0</v>
      </c>
      <c r="M19" s="56">
        <f t="shared" si="1"/>
        <v>0</v>
      </c>
      <c r="N19" s="56">
        <f t="shared" si="2"/>
        <v>0</v>
      </c>
      <c r="O19" s="56">
        <f t="shared" si="3"/>
        <v>0</v>
      </c>
      <c r="P19" s="56">
        <f t="shared" si="4"/>
        <v>0</v>
      </c>
      <c r="Q19" s="56"/>
      <c r="R19" s="56"/>
      <c r="S19" s="55">
        <v>0</v>
      </c>
      <c r="T19" s="56"/>
      <c r="U19" s="56">
        <f t="shared" si="5"/>
        <v>0</v>
      </c>
      <c r="V19" s="56">
        <f t="shared" si="6"/>
        <v>0</v>
      </c>
      <c r="W19" s="57">
        <f t="shared" si="7"/>
      </c>
      <c r="X19" s="57">
        <f t="shared" si="8"/>
      </c>
    </row>
    <row r="20" spans="1:24" ht="15">
      <c r="A20" s="66"/>
      <c r="B20" s="30">
        <v>8</v>
      </c>
      <c r="C20" s="15"/>
      <c r="D20" s="32"/>
      <c r="E20" s="32"/>
      <c r="F20" s="32"/>
      <c r="G20" s="32"/>
      <c r="H20" s="32"/>
      <c r="I20" s="32"/>
      <c r="J20" s="32"/>
      <c r="K20" s="32"/>
      <c r="L20" s="55">
        <f t="shared" si="0"/>
        <v>0</v>
      </c>
      <c r="M20" s="56">
        <f t="shared" si="1"/>
        <v>0</v>
      </c>
      <c r="N20" s="56">
        <f t="shared" si="2"/>
        <v>0</v>
      </c>
      <c r="O20" s="56">
        <f t="shared" si="3"/>
        <v>0</v>
      </c>
      <c r="P20" s="56">
        <f t="shared" si="4"/>
        <v>0</v>
      </c>
      <c r="Q20" s="56"/>
      <c r="R20" s="56"/>
      <c r="S20" s="55">
        <v>0</v>
      </c>
      <c r="T20" s="56"/>
      <c r="U20" s="56">
        <f t="shared" si="5"/>
        <v>0</v>
      </c>
      <c r="V20" s="56">
        <f t="shared" si="6"/>
        <v>0</v>
      </c>
      <c r="W20" s="57">
        <f t="shared" si="7"/>
      </c>
      <c r="X20" s="57">
        <f t="shared" si="8"/>
      </c>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50" t="s">
        <v>33</v>
      </c>
      <c r="B1" s="150"/>
      <c r="C1" s="150"/>
      <c r="D1" s="150"/>
      <c r="E1" s="150"/>
    </row>
    <row r="2" spans="1:5" ht="20.25">
      <c r="A2" s="150" t="s">
        <v>100</v>
      </c>
      <c r="B2" s="150"/>
      <c r="C2" s="150"/>
      <c r="D2" s="150"/>
      <c r="E2" s="150"/>
    </row>
    <row r="3" spans="1:5" ht="20.25">
      <c r="A3" s="150"/>
      <c r="B3" s="150"/>
      <c r="C3" s="150"/>
      <c r="D3" s="150"/>
      <c r="E3" s="150"/>
    </row>
    <row r="4" spans="1:26" ht="17.25">
      <c r="A4" s="41" t="s">
        <v>34</v>
      </c>
      <c r="B4" s="41" t="s">
        <v>35</v>
      </c>
      <c r="H4" s="30"/>
      <c r="Z4" s="14">
        <f aca="true" ca="1" t="shared" si="0" ref="Z4:Z35">IF(ISBLANK(A4),"",RAND())</f>
        <v>0.3624828812234526</v>
      </c>
    </row>
    <row r="5" spans="1:26" ht="15">
      <c r="A5" s="87" t="s">
        <v>120</v>
      </c>
      <c r="B5" s="12" t="s">
        <v>106</v>
      </c>
      <c r="Z5" s="14">
        <f ca="1" t="shared" si="0"/>
        <v>0.9771571068853921</v>
      </c>
    </row>
    <row r="6" spans="1:26" ht="15">
      <c r="A6" s="87" t="s">
        <v>110</v>
      </c>
      <c r="B6" s="12" t="s">
        <v>104</v>
      </c>
      <c r="Z6" s="14">
        <f ca="1" t="shared" si="0"/>
        <v>0.7142902249757546</v>
      </c>
    </row>
    <row r="7" spans="1:26" ht="15">
      <c r="A7" s="87" t="s">
        <v>105</v>
      </c>
      <c r="B7" s="12" t="s">
        <v>106</v>
      </c>
      <c r="Z7" s="14">
        <f ca="1" t="shared" si="0"/>
        <v>0.2343203037578674</v>
      </c>
    </row>
    <row r="8" spans="1:26" ht="15">
      <c r="A8" s="87" t="s">
        <v>108</v>
      </c>
      <c r="B8" s="12" t="s">
        <v>104</v>
      </c>
      <c r="Z8" s="14">
        <f ca="1" t="shared" si="0"/>
        <v>0.19898027933381135</v>
      </c>
    </row>
    <row r="9" spans="1:26" ht="15">
      <c r="A9" s="87" t="s">
        <v>112</v>
      </c>
      <c r="B9" s="12" t="s">
        <v>113</v>
      </c>
      <c r="Z9" s="14">
        <f ca="1" t="shared" si="0"/>
        <v>0.7190547030040773</v>
      </c>
    </row>
    <row r="10" spans="1:26" ht="15">
      <c r="A10" s="87" t="s">
        <v>121</v>
      </c>
      <c r="B10" s="12" t="s">
        <v>106</v>
      </c>
      <c r="Z10" s="14">
        <f ca="1" t="shared" si="0"/>
        <v>0.8712737214362658</v>
      </c>
    </row>
    <row r="11" spans="1:26" ht="15">
      <c r="A11" s="87" t="s">
        <v>111</v>
      </c>
      <c r="B11" s="12" t="s">
        <v>104</v>
      </c>
      <c r="Z11" s="14">
        <f ca="1" t="shared" si="0"/>
        <v>0.2556264868855518</v>
      </c>
    </row>
    <row r="12" spans="1:26" ht="15">
      <c r="A12" s="87" t="s">
        <v>116</v>
      </c>
      <c r="B12" s="12" t="s">
        <v>104</v>
      </c>
      <c r="Z12" s="14">
        <f ca="1" t="shared" si="0"/>
        <v>0.5678446156863781</v>
      </c>
    </row>
    <row r="13" spans="1:26" ht="15">
      <c r="A13" s="87" t="s">
        <v>109</v>
      </c>
      <c r="B13" s="12" t="s">
        <v>104</v>
      </c>
      <c r="Z13" s="14">
        <f ca="1" t="shared" si="0"/>
        <v>0.3966503373612642</v>
      </c>
    </row>
    <row r="14" spans="1:26" ht="15">
      <c r="A14" s="87" t="s">
        <v>115</v>
      </c>
      <c r="B14" s="12" t="s">
        <v>113</v>
      </c>
      <c r="H14" s="30"/>
      <c r="Z14" s="14">
        <f ca="1" t="shared" si="0"/>
        <v>0.34918608264083967</v>
      </c>
    </row>
    <row r="15" spans="1:26" ht="15">
      <c r="A15" s="87" t="s">
        <v>118</v>
      </c>
      <c r="B15" s="12" t="s">
        <v>113</v>
      </c>
      <c r="Z15" s="14">
        <f ca="1" t="shared" si="0"/>
        <v>0.8076057853805614</v>
      </c>
    </row>
    <row r="16" spans="1:26" ht="15">
      <c r="A16" s="87" t="s">
        <v>107</v>
      </c>
      <c r="B16" s="12" t="s">
        <v>106</v>
      </c>
      <c r="Z16" s="14">
        <f ca="1" t="shared" si="0"/>
        <v>0.47103020601561285</v>
      </c>
    </row>
    <row r="17" spans="1:26" ht="15">
      <c r="A17" s="87" t="s">
        <v>103</v>
      </c>
      <c r="B17" s="12" t="s">
        <v>104</v>
      </c>
      <c r="Z17" s="14">
        <f ca="1" t="shared" si="0"/>
        <v>0.3284821294474858</v>
      </c>
    </row>
    <row r="18" spans="1:26" ht="15">
      <c r="A18" s="87" t="s">
        <v>117</v>
      </c>
      <c r="B18" s="12" t="s">
        <v>106</v>
      </c>
      <c r="Z18" s="14">
        <f ca="1" t="shared" si="0"/>
        <v>0.013297655919497053</v>
      </c>
    </row>
    <row r="19" spans="1:26" ht="15">
      <c r="A19" s="87" t="s">
        <v>122</v>
      </c>
      <c r="B19" s="12" t="s">
        <v>104</v>
      </c>
      <c r="Z19" s="14">
        <f ca="1" t="shared" si="0"/>
        <v>0.9905452255664438</v>
      </c>
    </row>
    <row r="20" spans="1:26" ht="15">
      <c r="A20" s="87" t="s">
        <v>114</v>
      </c>
      <c r="B20" s="12" t="s">
        <v>113</v>
      </c>
      <c r="Z20" s="14">
        <f ca="1" t="shared" si="0"/>
        <v>0.04756520304272893</v>
      </c>
    </row>
    <row r="21" spans="1:26" ht="15">
      <c r="A21" s="87" t="s">
        <v>123</v>
      </c>
      <c r="B21" s="12" t="s">
        <v>104</v>
      </c>
      <c r="Z21" s="14">
        <f ca="1" t="shared" si="0"/>
        <v>0.35598728804411195</v>
      </c>
    </row>
    <row r="22" spans="1:26" ht="15">
      <c r="A22" s="88" t="s">
        <v>119</v>
      </c>
      <c r="B22" s="12" t="s">
        <v>113</v>
      </c>
      <c r="Z22" s="14">
        <f ca="1" t="shared" si="0"/>
        <v>0.707745222493319</v>
      </c>
    </row>
    <row r="23" spans="1:26" ht="15">
      <c r="A23" s="87"/>
      <c r="B23" s="12"/>
      <c r="Z23" s="14">
        <f ca="1" t="shared" si="0"/>
      </c>
    </row>
    <row r="24" spans="1:26" ht="15">
      <c r="A24" s="87"/>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tabColor indexed="15"/>
  </sheetPr>
  <dimension ref="A1:AK150"/>
  <sheetViews>
    <sheetView workbookViewId="0" topLeftCell="A1">
      <pane ySplit="6" topLeftCell="BM7" activePane="bottomLeft" state="frozen"/>
      <selection pane="topLeft" activeCell="A1" sqref="A1"/>
      <selection pane="bottomLeft" activeCell="D7" sqref="D7"/>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7" t="s">
        <v>28</v>
      </c>
      <c r="E1" s="157"/>
      <c r="F1" s="31"/>
      <c r="G1" s="157" t="s">
        <v>29</v>
      </c>
      <c r="H1" s="157"/>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51</v>
      </c>
      <c r="D4" s="43"/>
      <c r="E4" s="44"/>
      <c r="F4" s="45"/>
      <c r="G4" s="43"/>
      <c r="H4" s="45"/>
      <c r="I4" s="43"/>
      <c r="J4" s="46"/>
      <c r="K4" s="43"/>
      <c r="L4" s="45"/>
      <c r="M4" s="43"/>
      <c r="N4" s="46"/>
      <c r="O4" s="43"/>
      <c r="P4" s="45"/>
      <c r="Q4" s="43"/>
    </row>
    <row r="5" spans="1:18" ht="12.75">
      <c r="A5" s="29" t="s">
        <v>27</v>
      </c>
      <c r="B5" s="29" t="s">
        <v>20</v>
      </c>
      <c r="C5" s="158"/>
      <c r="D5" s="159"/>
      <c r="E5" s="160"/>
      <c r="G5" s="161"/>
      <c r="H5" s="159"/>
      <c r="I5" s="160"/>
      <c r="K5" s="154"/>
      <c r="L5" s="155"/>
      <c r="M5" s="156"/>
      <c r="O5" s="151"/>
      <c r="P5" s="152"/>
      <c r="Q5" s="153"/>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120</v>
      </c>
      <c r="D7" s="11">
        <v>20.6</v>
      </c>
      <c r="E7" s="11">
        <v>7.92</v>
      </c>
      <c r="F7" s="13"/>
      <c r="G7" t="s">
        <v>110</v>
      </c>
      <c r="H7" s="11">
        <v>19.85</v>
      </c>
      <c r="I7" s="11">
        <v>8.59</v>
      </c>
      <c r="J7" s="22"/>
      <c r="K7" t="s">
        <v>105</v>
      </c>
      <c r="L7" s="11">
        <v>21.25</v>
      </c>
      <c r="M7" s="11">
        <v>7.85</v>
      </c>
      <c r="N7" s="22"/>
      <c r="O7" t="s">
        <v>108</v>
      </c>
      <c r="P7" s="11">
        <v>23.45</v>
      </c>
      <c r="Q7" s="11">
        <v>7.41</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108</v>
      </c>
      <c r="D8" s="11">
        <v>25.05</v>
      </c>
      <c r="E8" s="11">
        <v>7</v>
      </c>
      <c r="F8" s="13"/>
      <c r="G8" t="s">
        <v>120</v>
      </c>
      <c r="H8" s="11">
        <v>18.65</v>
      </c>
      <c r="I8" s="11">
        <v>7.94</v>
      </c>
      <c r="J8" s="22"/>
      <c r="K8" t="s">
        <v>110</v>
      </c>
      <c r="L8" s="11">
        <v>20</v>
      </c>
      <c r="M8" s="11">
        <v>8.26</v>
      </c>
      <c r="N8" s="22"/>
      <c r="O8" t="s">
        <v>105</v>
      </c>
      <c r="P8" s="11">
        <v>20.65</v>
      </c>
      <c r="Q8" s="11">
        <v>7.98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112</v>
      </c>
      <c r="D9" s="11">
        <v>20.9</v>
      </c>
      <c r="E9" s="11">
        <v>7.19</v>
      </c>
      <c r="F9" s="13"/>
      <c r="G9" t="s">
        <v>121</v>
      </c>
      <c r="H9" s="11">
        <v>17.85</v>
      </c>
      <c r="I9" s="11">
        <v>7.95</v>
      </c>
      <c r="J9" s="22"/>
      <c r="K9" t="s">
        <v>111</v>
      </c>
      <c r="L9" s="11">
        <v>16.9</v>
      </c>
      <c r="M9" s="11">
        <v>8.7</v>
      </c>
      <c r="N9" s="22"/>
      <c r="O9" t="s">
        <v>116</v>
      </c>
      <c r="P9" s="11">
        <v>18.05</v>
      </c>
      <c r="Q9" s="11">
        <v>8.3</v>
      </c>
      <c r="R9" s="17">
        <f t="shared" si="1"/>
      </c>
      <c r="S9" s="20"/>
      <c r="T9" s="20"/>
      <c r="U9" s="20"/>
      <c r="V9" s="20"/>
      <c r="W9" s="20"/>
      <c r="X9" s="20"/>
      <c r="Y9" s="20"/>
      <c r="Z9" s="20"/>
      <c r="AA9" s="20"/>
      <c r="AB9" s="20"/>
      <c r="AC9" s="20"/>
      <c r="AD9" s="20"/>
      <c r="AE9" s="20"/>
    </row>
    <row r="10" spans="1:31" ht="12.75">
      <c r="A10" s="3" t="str">
        <f t="shared" si="0"/>
        <v>OK</v>
      </c>
      <c r="B10" s="21">
        <v>4</v>
      </c>
      <c r="C10" t="s">
        <v>116</v>
      </c>
      <c r="D10" s="11">
        <v>21.9</v>
      </c>
      <c r="E10" s="11">
        <v>7.32</v>
      </c>
      <c r="F10" s="13"/>
      <c r="G10" t="s">
        <v>112</v>
      </c>
      <c r="H10" s="11">
        <v>20.8</v>
      </c>
      <c r="I10" s="11">
        <v>7.43</v>
      </c>
      <c r="J10" s="22"/>
      <c r="K10" t="s">
        <v>121</v>
      </c>
      <c r="L10" s="11">
        <v>17</v>
      </c>
      <c r="M10" s="11">
        <v>7.98</v>
      </c>
      <c r="N10" s="22"/>
      <c r="O10" t="s">
        <v>111</v>
      </c>
      <c r="P10" s="11">
        <v>17.85</v>
      </c>
      <c r="Q10" s="11">
        <v>8.7</v>
      </c>
      <c r="R10" s="17">
        <f t="shared" si="1"/>
      </c>
      <c r="S10" s="20"/>
      <c r="T10" s="20"/>
      <c r="U10" s="20"/>
      <c r="V10" s="20"/>
      <c r="W10" s="20"/>
      <c r="X10" s="20"/>
      <c r="Y10" s="20"/>
      <c r="Z10" s="20"/>
      <c r="AA10" s="20"/>
      <c r="AB10" s="20"/>
      <c r="AC10" s="20"/>
      <c r="AD10" s="20"/>
      <c r="AE10" s="20"/>
    </row>
    <row r="11" spans="1:37" ht="12.75">
      <c r="A11" s="3" t="str">
        <f t="shared" si="0"/>
        <v>OK</v>
      </c>
      <c r="B11" s="21">
        <v>5</v>
      </c>
      <c r="C11" t="s">
        <v>118</v>
      </c>
      <c r="D11" s="11">
        <v>23.65</v>
      </c>
      <c r="E11" s="11">
        <v>6.9</v>
      </c>
      <c r="F11" s="13"/>
      <c r="G11" t="s">
        <v>107</v>
      </c>
      <c r="H11" s="11">
        <v>22.25</v>
      </c>
      <c r="I11" s="11">
        <v>7.26</v>
      </c>
      <c r="J11" s="22"/>
      <c r="K11" t="s">
        <v>103</v>
      </c>
      <c r="L11" s="11">
        <v>21.85</v>
      </c>
      <c r="M11" s="11">
        <v>7.41</v>
      </c>
      <c r="N11" s="22"/>
      <c r="O11" t="s">
        <v>117</v>
      </c>
      <c r="P11" s="11">
        <v>21.85</v>
      </c>
      <c r="Q11" s="11">
        <v>7.79</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117</v>
      </c>
      <c r="D12" s="11">
        <v>21.85</v>
      </c>
      <c r="E12" s="11">
        <v>9.99</v>
      </c>
      <c r="F12" s="13"/>
      <c r="G12" t="s">
        <v>118</v>
      </c>
      <c r="H12" s="11">
        <v>19.95</v>
      </c>
      <c r="I12" s="11">
        <v>9.99</v>
      </c>
      <c r="J12" s="22"/>
      <c r="K12" t="s">
        <v>107</v>
      </c>
      <c r="L12" s="11">
        <v>22.05</v>
      </c>
      <c r="M12" s="11">
        <v>9.99</v>
      </c>
      <c r="N12" s="22"/>
      <c r="O12" t="s">
        <v>103</v>
      </c>
      <c r="P12" s="11">
        <v>20.05</v>
      </c>
      <c r="Q12" s="11">
        <v>9.99</v>
      </c>
      <c r="R12" s="17">
        <f t="shared" si="1"/>
      </c>
      <c r="S12" s="20"/>
      <c r="T12" s="20"/>
      <c r="U12" s="20"/>
      <c r="V12" s="20"/>
      <c r="W12" s="20"/>
      <c r="X12" s="20"/>
      <c r="Y12" s="20"/>
      <c r="Z12" s="20"/>
      <c r="AA12" s="20"/>
      <c r="AB12" s="20"/>
      <c r="AC12" s="20"/>
      <c r="AD12" s="20"/>
      <c r="AE12" s="20"/>
    </row>
    <row r="13" spans="1:31" ht="12.75">
      <c r="A13" s="3" t="str">
        <f t="shared" si="0"/>
        <v>OK</v>
      </c>
      <c r="B13" s="21">
        <v>7</v>
      </c>
      <c r="C13" t="s">
        <v>122</v>
      </c>
      <c r="D13" s="11">
        <v>13.7</v>
      </c>
      <c r="E13" s="11">
        <v>9.68</v>
      </c>
      <c r="F13" s="13"/>
      <c r="G13" t="s">
        <v>114</v>
      </c>
      <c r="H13" s="11">
        <v>20</v>
      </c>
      <c r="I13" s="11">
        <v>6.76</v>
      </c>
      <c r="J13" s="22"/>
      <c r="K13" t="s">
        <v>123</v>
      </c>
      <c r="L13" s="11">
        <v>14.85</v>
      </c>
      <c r="M13" s="11">
        <v>8.98</v>
      </c>
      <c r="N13" s="22"/>
      <c r="O13" t="s">
        <v>119</v>
      </c>
      <c r="P13" s="11">
        <v>22.7</v>
      </c>
      <c r="Q13" s="11">
        <v>7.01</v>
      </c>
      <c r="R13" s="17">
        <f t="shared" si="1"/>
      </c>
      <c r="S13" s="20"/>
      <c r="T13" s="20"/>
      <c r="U13" s="20"/>
      <c r="V13" s="20"/>
      <c r="W13" s="20"/>
      <c r="X13" s="20"/>
      <c r="Y13" s="20"/>
      <c r="Z13" s="20"/>
      <c r="AA13" s="20"/>
      <c r="AB13" s="20"/>
      <c r="AC13" s="20"/>
      <c r="AD13" s="20"/>
      <c r="AE13" s="20"/>
    </row>
    <row r="14" spans="1:31" ht="12.75">
      <c r="A14" s="3" t="str">
        <f t="shared" si="0"/>
        <v>OK</v>
      </c>
      <c r="B14" s="21">
        <v>8</v>
      </c>
      <c r="C14" t="s">
        <v>119</v>
      </c>
      <c r="D14" s="11">
        <v>19.05</v>
      </c>
      <c r="E14" s="11">
        <v>6.68</v>
      </c>
      <c r="F14" s="13"/>
      <c r="G14" t="s">
        <v>122</v>
      </c>
      <c r="H14" s="11">
        <v>14.85</v>
      </c>
      <c r="I14" s="11">
        <v>9.94</v>
      </c>
      <c r="J14" s="22"/>
      <c r="K14" t="s">
        <v>114</v>
      </c>
      <c r="L14" s="11">
        <v>22.9</v>
      </c>
      <c r="M14" s="11">
        <v>6.86</v>
      </c>
      <c r="N14" s="22"/>
      <c r="O14" t="s">
        <v>123</v>
      </c>
      <c r="P14" s="11">
        <v>13.95</v>
      </c>
      <c r="Q14" s="11">
        <v>9.05</v>
      </c>
      <c r="R14" s="17">
        <f t="shared" si="1"/>
      </c>
      <c r="S14" s="20"/>
      <c r="T14" s="20"/>
      <c r="U14" s="20"/>
      <c r="V14" s="20"/>
      <c r="W14" s="20"/>
      <c r="X14" s="20"/>
      <c r="Y14" s="20"/>
      <c r="Z14" s="20"/>
      <c r="AA14" s="20"/>
      <c r="AB14" s="20"/>
      <c r="AC14" s="20"/>
      <c r="AD14" s="20"/>
      <c r="AE14" s="20"/>
    </row>
    <row r="15" spans="1:31" ht="12.75">
      <c r="A15" s="3" t="str">
        <f t="shared" si="0"/>
        <v>OK</v>
      </c>
      <c r="B15" s="21">
        <v>9</v>
      </c>
      <c r="C15" t="s">
        <v>109</v>
      </c>
      <c r="D15" s="11">
        <v>23.05</v>
      </c>
      <c r="E15" s="11">
        <v>6.82</v>
      </c>
      <c r="F15" s="13"/>
      <c r="G15" t="s">
        <v>115</v>
      </c>
      <c r="H15" s="11">
        <v>16.2</v>
      </c>
      <c r="I15" s="11">
        <v>7.57</v>
      </c>
      <c r="J15" s="22"/>
      <c r="K15" t="s">
        <v>120</v>
      </c>
      <c r="L15" s="11">
        <v>19.65</v>
      </c>
      <c r="M15" s="11">
        <v>7.67</v>
      </c>
      <c r="N15" s="22"/>
      <c r="O15" t="s">
        <v>110</v>
      </c>
      <c r="P15" s="11">
        <v>17.15</v>
      </c>
      <c r="Q15" s="11">
        <v>9.99</v>
      </c>
      <c r="R15" s="17">
        <f t="shared" si="1"/>
      </c>
      <c r="S15" s="20"/>
      <c r="T15" s="20"/>
      <c r="U15" s="20"/>
      <c r="V15" s="20"/>
      <c r="W15" s="20"/>
      <c r="X15" s="20"/>
      <c r="Y15" s="20"/>
      <c r="Z15" s="20"/>
      <c r="AA15" s="20"/>
      <c r="AB15" s="20"/>
      <c r="AC15" s="20"/>
      <c r="AD15" s="20"/>
      <c r="AE15" s="20"/>
    </row>
    <row r="16" spans="1:31" ht="12.75">
      <c r="A16" s="3" t="str">
        <f t="shared" si="0"/>
        <v>OK</v>
      </c>
      <c r="B16" s="21">
        <v>10</v>
      </c>
      <c r="C16" t="s">
        <v>110</v>
      </c>
      <c r="D16" s="11">
        <v>19.55</v>
      </c>
      <c r="E16" s="11">
        <v>8.42</v>
      </c>
      <c r="F16" s="13"/>
      <c r="G16" t="s">
        <v>109</v>
      </c>
      <c r="H16" s="11">
        <v>18.65</v>
      </c>
      <c r="I16" s="11">
        <v>7.34</v>
      </c>
      <c r="J16" s="22"/>
      <c r="K16" t="s">
        <v>115</v>
      </c>
      <c r="L16" s="11">
        <v>24.55</v>
      </c>
      <c r="M16" s="11">
        <v>6.81</v>
      </c>
      <c r="N16" s="22"/>
      <c r="O16" t="s">
        <v>120</v>
      </c>
      <c r="P16" s="11">
        <v>18.3</v>
      </c>
      <c r="Q16" s="11">
        <v>8.26</v>
      </c>
      <c r="R16" s="17">
        <f t="shared" si="1"/>
      </c>
      <c r="S16" s="20"/>
      <c r="T16" s="20"/>
      <c r="U16" s="20"/>
      <c r="V16" s="20"/>
      <c r="W16" s="20"/>
      <c r="X16" s="20"/>
      <c r="Y16" s="20"/>
      <c r="Z16" s="20"/>
      <c r="AA16" s="20"/>
      <c r="AB16" s="20"/>
      <c r="AC16" s="20"/>
      <c r="AD16" s="20"/>
      <c r="AE16" s="20"/>
    </row>
    <row r="17" spans="1:31" ht="12.75">
      <c r="A17" s="3" t="str">
        <f t="shared" si="0"/>
        <v>OK</v>
      </c>
      <c r="B17" s="21">
        <v>11</v>
      </c>
      <c r="C17" t="s">
        <v>105</v>
      </c>
      <c r="D17" s="11">
        <v>18.15</v>
      </c>
      <c r="E17" s="11">
        <v>8.09</v>
      </c>
      <c r="F17" s="13"/>
      <c r="G17" t="s">
        <v>108</v>
      </c>
      <c r="H17" s="11">
        <v>24.2</v>
      </c>
      <c r="I17" s="11">
        <v>6.79</v>
      </c>
      <c r="J17" s="22"/>
      <c r="K17" t="s">
        <v>112</v>
      </c>
      <c r="L17" s="11">
        <v>23.65</v>
      </c>
      <c r="M17" s="11">
        <v>6.71</v>
      </c>
      <c r="N17" s="22"/>
      <c r="O17" t="s">
        <v>121</v>
      </c>
      <c r="P17" s="11">
        <v>16.65</v>
      </c>
      <c r="Q17" s="11">
        <v>7.77</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121</v>
      </c>
      <c r="D18" s="11">
        <v>16.25</v>
      </c>
      <c r="E18" s="11">
        <v>8.16</v>
      </c>
      <c r="F18" s="13"/>
      <c r="G18" t="s">
        <v>105</v>
      </c>
      <c r="H18" s="11">
        <v>17.85</v>
      </c>
      <c r="I18" s="11">
        <v>8.51</v>
      </c>
      <c r="J18" s="22"/>
      <c r="K18" t="s">
        <v>108</v>
      </c>
      <c r="L18" s="11">
        <v>25.25</v>
      </c>
      <c r="M18" s="11">
        <v>6.65</v>
      </c>
      <c r="N18" s="22"/>
      <c r="O18" t="s">
        <v>112</v>
      </c>
      <c r="P18" s="11">
        <v>22.75</v>
      </c>
      <c r="Q18" s="11">
        <v>7.37</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111</v>
      </c>
      <c r="D19" s="11">
        <v>19.3</v>
      </c>
      <c r="E19" s="11">
        <v>8.57</v>
      </c>
      <c r="F19" s="13"/>
      <c r="G19" t="s">
        <v>116</v>
      </c>
      <c r="H19" s="11">
        <v>22.5</v>
      </c>
      <c r="I19" s="11">
        <v>7</v>
      </c>
      <c r="J19" s="22"/>
      <c r="K19" t="s">
        <v>109</v>
      </c>
      <c r="L19" s="11">
        <v>23.85</v>
      </c>
      <c r="M19" s="11">
        <v>6.57</v>
      </c>
      <c r="N19" s="22"/>
      <c r="O19" t="s">
        <v>115</v>
      </c>
      <c r="P19" s="11">
        <v>23.65</v>
      </c>
      <c r="Q19" s="11">
        <v>6.82</v>
      </c>
      <c r="R19" s="17">
        <f t="shared" si="2"/>
      </c>
      <c r="S19" s="20"/>
      <c r="T19" s="20"/>
      <c r="U19" s="20"/>
      <c r="V19" s="20"/>
      <c r="W19" s="20"/>
      <c r="X19" s="20"/>
      <c r="Y19" s="20"/>
      <c r="Z19" s="20"/>
      <c r="AA19" s="20"/>
      <c r="AB19" s="20"/>
      <c r="AC19" s="20"/>
      <c r="AD19" s="20"/>
      <c r="AE19" s="20"/>
    </row>
    <row r="20" spans="1:31" ht="12.75">
      <c r="A20" s="3" t="str">
        <f t="shared" si="0"/>
        <v>OK</v>
      </c>
      <c r="B20" s="21">
        <v>14</v>
      </c>
      <c r="C20" t="s">
        <v>115</v>
      </c>
      <c r="D20" s="11">
        <v>19.45</v>
      </c>
      <c r="E20" s="11">
        <v>7.14</v>
      </c>
      <c r="F20" s="13"/>
      <c r="G20" t="s">
        <v>111</v>
      </c>
      <c r="H20" s="11">
        <v>17.85</v>
      </c>
      <c r="I20" s="11">
        <v>8.59</v>
      </c>
      <c r="J20" s="22"/>
      <c r="K20" t="s">
        <v>116</v>
      </c>
      <c r="L20" s="11">
        <v>24.1</v>
      </c>
      <c r="M20" s="11">
        <v>7.11</v>
      </c>
      <c r="N20" s="22"/>
      <c r="O20" t="s">
        <v>109</v>
      </c>
      <c r="P20" s="11">
        <v>18.25</v>
      </c>
      <c r="Q20" s="11">
        <v>7.12</v>
      </c>
      <c r="R20" s="17">
        <f t="shared" si="2"/>
      </c>
      <c r="S20" s="20"/>
      <c r="T20" s="20"/>
      <c r="U20" s="20"/>
      <c r="V20" s="20"/>
      <c r="W20" s="20"/>
      <c r="X20" s="20"/>
      <c r="Y20" s="20"/>
      <c r="Z20" s="20"/>
      <c r="AA20" s="20"/>
      <c r="AB20" s="20"/>
      <c r="AC20" s="20"/>
      <c r="AD20" s="20"/>
      <c r="AE20" s="20"/>
    </row>
    <row r="21" spans="1:31" ht="12.75">
      <c r="A21" s="3" t="str">
        <f t="shared" si="0"/>
        <v>OK</v>
      </c>
      <c r="B21" s="21">
        <v>15</v>
      </c>
      <c r="C21" t="s">
        <v>103</v>
      </c>
      <c r="D21" s="11">
        <v>21.75</v>
      </c>
      <c r="E21" s="11">
        <v>6.01</v>
      </c>
      <c r="F21" s="13"/>
      <c r="G21" t="s">
        <v>119</v>
      </c>
      <c r="H21" s="11">
        <v>21.7</v>
      </c>
      <c r="I21" s="11">
        <v>6.72</v>
      </c>
      <c r="J21" s="22"/>
      <c r="K21" t="s">
        <v>118</v>
      </c>
      <c r="L21" s="11">
        <v>24</v>
      </c>
      <c r="M21" s="11">
        <v>5.18</v>
      </c>
      <c r="N21" s="22"/>
      <c r="O21" t="s">
        <v>114</v>
      </c>
      <c r="P21" s="11">
        <v>22.9</v>
      </c>
      <c r="Q21" s="11">
        <v>5.23</v>
      </c>
      <c r="R21" s="17">
        <f t="shared" si="2"/>
      </c>
      <c r="S21" s="20"/>
      <c r="T21" s="20"/>
      <c r="U21" s="20"/>
      <c r="V21" s="20"/>
      <c r="W21" s="20"/>
      <c r="X21" s="20"/>
      <c r="Y21" s="20"/>
      <c r="Z21" s="20"/>
      <c r="AA21" s="20"/>
      <c r="AB21" s="20"/>
      <c r="AC21" s="20"/>
      <c r="AD21" s="20"/>
      <c r="AE21" s="20"/>
    </row>
    <row r="22" spans="1:31" ht="12.75">
      <c r="A22" s="3" t="str">
        <f t="shared" si="0"/>
        <v>OK</v>
      </c>
      <c r="B22" s="21">
        <v>16</v>
      </c>
      <c r="C22" t="s">
        <v>114</v>
      </c>
      <c r="D22" s="11">
        <v>23.85</v>
      </c>
      <c r="E22" s="11">
        <v>6.59</v>
      </c>
      <c r="F22" s="13"/>
      <c r="G22" t="s">
        <v>103</v>
      </c>
      <c r="H22" s="11">
        <v>20.25</v>
      </c>
      <c r="I22" s="11">
        <v>7.74</v>
      </c>
      <c r="J22" s="22"/>
      <c r="K22" t="s">
        <v>119</v>
      </c>
      <c r="L22" s="11">
        <v>23.65</v>
      </c>
      <c r="M22" s="11">
        <v>6.97</v>
      </c>
      <c r="N22" s="22"/>
      <c r="O22" t="s">
        <v>118</v>
      </c>
      <c r="P22" s="11">
        <v>19.45</v>
      </c>
      <c r="Q22" s="11">
        <v>6.8</v>
      </c>
      <c r="R22" s="17">
        <f t="shared" si="2"/>
      </c>
      <c r="S22" s="20"/>
      <c r="T22" s="20"/>
      <c r="U22" s="20"/>
      <c r="V22" s="20"/>
      <c r="W22" s="20"/>
      <c r="X22" s="20"/>
      <c r="Y22" s="20"/>
      <c r="Z22" s="20"/>
      <c r="AA22" s="20"/>
      <c r="AB22" s="20"/>
      <c r="AC22" s="20"/>
      <c r="AD22" s="20"/>
      <c r="AE22" s="20"/>
    </row>
    <row r="23" spans="1:31" ht="12.75">
      <c r="A23" s="3" t="str">
        <f t="shared" si="0"/>
        <v>OK</v>
      </c>
      <c r="B23" s="21">
        <v>17</v>
      </c>
      <c r="C23" t="s">
        <v>123</v>
      </c>
      <c r="D23" s="11">
        <v>14.35</v>
      </c>
      <c r="E23" s="11">
        <v>8.88</v>
      </c>
      <c r="F23" s="13"/>
      <c r="G23" t="s">
        <v>117</v>
      </c>
      <c r="H23" s="11">
        <v>20.5</v>
      </c>
      <c r="I23" s="11">
        <v>7.34</v>
      </c>
      <c r="J23" s="22"/>
      <c r="K23" t="s">
        <v>122</v>
      </c>
      <c r="L23" s="11">
        <v>19.2</v>
      </c>
      <c r="M23" s="11">
        <v>7.67</v>
      </c>
      <c r="N23" s="22"/>
      <c r="O23" t="s">
        <v>107</v>
      </c>
      <c r="P23" s="11">
        <v>22.45</v>
      </c>
      <c r="Q23" s="11">
        <v>7.56</v>
      </c>
      <c r="R23" s="17">
        <f t="shared" si="2"/>
      </c>
      <c r="S23" s="20"/>
      <c r="T23" s="20"/>
      <c r="U23" s="20"/>
      <c r="V23" s="20"/>
      <c r="W23" s="20"/>
      <c r="X23" s="20"/>
      <c r="Y23" s="20"/>
      <c r="Z23" s="20"/>
      <c r="AA23" s="20"/>
      <c r="AB23" s="20"/>
      <c r="AC23" s="20"/>
      <c r="AD23" s="20"/>
      <c r="AE23" s="20"/>
    </row>
    <row r="24" spans="1:31" ht="12.75">
      <c r="A24" s="3" t="str">
        <f t="shared" si="0"/>
        <v>OK</v>
      </c>
      <c r="B24" s="21">
        <v>18</v>
      </c>
      <c r="C24" t="s">
        <v>107</v>
      </c>
      <c r="D24" s="11">
        <v>23.25</v>
      </c>
      <c r="E24" s="11">
        <v>7.22</v>
      </c>
      <c r="F24" s="13"/>
      <c r="G24" t="s">
        <v>123</v>
      </c>
      <c r="H24" s="11">
        <v>13.7</v>
      </c>
      <c r="I24" s="11">
        <v>9.07</v>
      </c>
      <c r="J24" s="22"/>
      <c r="K24" t="s">
        <v>117</v>
      </c>
      <c r="L24" s="11">
        <v>22.6</v>
      </c>
      <c r="M24" s="11">
        <v>7.32</v>
      </c>
      <c r="N24" s="22"/>
      <c r="O24" t="s">
        <v>122</v>
      </c>
      <c r="P24" s="11">
        <v>17.5</v>
      </c>
      <c r="Q24" s="11">
        <v>8.33</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K5:M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2">
    <tabColor indexed="52"/>
  </sheetPr>
  <dimension ref="B2:Z499"/>
  <sheetViews>
    <sheetView tabSelected="1" zoomScale="80" zoomScaleNormal="80" workbookViewId="0" topLeftCell="A7">
      <selection activeCell="F18" sqref="F18"/>
    </sheetView>
  </sheetViews>
  <sheetFormatPr defaultColWidth="9.140625" defaultRowHeight="12.75"/>
  <cols>
    <col min="1" max="1" width="1.1484375" style="14" customWidth="1"/>
    <col min="2" max="2" width="4.57421875" style="14" customWidth="1"/>
    <col min="3" max="3" width="18.7109375" style="14" customWidth="1"/>
    <col min="4" max="4" width="14.8515625" style="14" customWidth="1"/>
    <col min="5" max="12" width="9.140625" style="14" customWidth="1"/>
    <col min="13" max="14" width="9.140625" style="14" hidden="1" customWidth="1"/>
    <col min="15" max="15" width="9.140625" style="14" customWidth="1"/>
    <col min="16" max="16" width="5.28125" style="14" customWidth="1"/>
    <col min="17" max="17" width="9.140625" style="14" customWidth="1"/>
    <col min="18" max="18" width="9.140625" style="14" hidden="1" customWidth="1"/>
    <col min="19" max="20" width="6.00390625" style="14" customWidth="1"/>
    <col min="21" max="21" width="8.421875" style="14" customWidth="1"/>
    <col min="22" max="22" width="8.140625" style="14" customWidth="1"/>
    <col min="23" max="24" width="9.140625" style="14" customWidth="1"/>
    <col min="25" max="25" width="9.28125" style="14" customWidth="1"/>
    <col min="26" max="26" width="9.140625" style="14" hidden="1" customWidth="1"/>
    <col min="27" max="16384" width="9.140625" style="14" customWidth="1"/>
  </cols>
  <sheetData>
    <row r="1" ht="3.75" customHeight="1" thickBot="1"/>
    <row r="2" spans="2:26" ht="13.5" thickTop="1">
      <c r="B2" s="92"/>
      <c r="C2" s="93" t="s">
        <v>159</v>
      </c>
      <c r="D2" s="93"/>
      <c r="E2" s="94"/>
      <c r="F2" s="94"/>
      <c r="G2" s="95"/>
      <c r="H2" s="95"/>
      <c r="I2" s="96"/>
      <c r="J2" s="96"/>
      <c r="K2" s="97"/>
      <c r="L2" s="97"/>
      <c r="M2" s="98" t="s">
        <v>1</v>
      </c>
      <c r="N2" s="98" t="s">
        <v>1</v>
      </c>
      <c r="O2" s="99" t="s">
        <v>1</v>
      </c>
      <c r="P2" s="99" t="s">
        <v>150</v>
      </c>
      <c r="Q2" s="99" t="s">
        <v>1</v>
      </c>
      <c r="R2" s="100" t="s">
        <v>2</v>
      </c>
      <c r="S2" s="101" t="s">
        <v>4</v>
      </c>
      <c r="T2" s="101" t="s">
        <v>4</v>
      </c>
      <c r="U2" s="99" t="s">
        <v>4</v>
      </c>
      <c r="V2" s="99" t="s">
        <v>4</v>
      </c>
      <c r="W2" s="99" t="s">
        <v>3</v>
      </c>
      <c r="X2" s="100" t="s">
        <v>2</v>
      </c>
      <c r="Y2" s="102" t="s">
        <v>124</v>
      </c>
      <c r="Z2" s="89">
        <v>87</v>
      </c>
    </row>
    <row r="3" spans="2:26" ht="24" customHeight="1" thickBot="1">
      <c r="B3" s="103" t="s">
        <v>5</v>
      </c>
      <c r="C3" s="104" t="s">
        <v>6</v>
      </c>
      <c r="D3" s="105" t="s">
        <v>7</v>
      </c>
      <c r="E3" s="106" t="s">
        <v>8</v>
      </c>
      <c r="F3" s="106" t="s">
        <v>9</v>
      </c>
      <c r="G3" s="107" t="s">
        <v>8</v>
      </c>
      <c r="H3" s="107" t="s">
        <v>9</v>
      </c>
      <c r="I3" s="108" t="s">
        <v>8</v>
      </c>
      <c r="J3" s="108" t="s">
        <v>9</v>
      </c>
      <c r="K3" s="109" t="s">
        <v>8</v>
      </c>
      <c r="L3" s="109" t="s">
        <v>9</v>
      </c>
      <c r="M3" s="110" t="s">
        <v>10</v>
      </c>
      <c r="N3" s="110" t="s">
        <v>11</v>
      </c>
      <c r="O3" s="110" t="s">
        <v>13</v>
      </c>
      <c r="P3" s="110" t="s">
        <v>151</v>
      </c>
      <c r="Q3" s="110" t="s">
        <v>12</v>
      </c>
      <c r="R3" s="110" t="s">
        <v>14</v>
      </c>
      <c r="S3" s="110" t="s">
        <v>0</v>
      </c>
      <c r="T3" s="110" t="s">
        <v>15</v>
      </c>
      <c r="U3" s="110" t="s">
        <v>3</v>
      </c>
      <c r="V3" s="110" t="s">
        <v>16</v>
      </c>
      <c r="W3" s="146" t="s">
        <v>17</v>
      </c>
      <c r="X3" s="146" t="s">
        <v>18</v>
      </c>
      <c r="Y3" s="111">
        <v>97</v>
      </c>
      <c r="Z3" s="90" t="s">
        <v>73</v>
      </c>
    </row>
    <row r="4" spans="2:26" ht="15.75" thickBot="1">
      <c r="B4" s="112">
        <v>1</v>
      </c>
      <c r="C4" s="113" t="s">
        <v>125</v>
      </c>
      <c r="D4" s="114" t="s">
        <v>152</v>
      </c>
      <c r="E4" s="115">
        <v>25.05</v>
      </c>
      <c r="F4" s="116">
        <v>7</v>
      </c>
      <c r="G4" s="115">
        <v>24.2</v>
      </c>
      <c r="H4" s="116">
        <v>6.79</v>
      </c>
      <c r="I4" s="115">
        <v>25.25</v>
      </c>
      <c r="J4" s="116">
        <v>6.65</v>
      </c>
      <c r="K4" s="115">
        <v>23.45</v>
      </c>
      <c r="L4" s="116">
        <v>7.41</v>
      </c>
      <c r="M4" s="117">
        <f aca="true" t="shared" si="0" ref="M4:M11">SUM(E4,G4,I4,K4)</f>
        <v>97.95</v>
      </c>
      <c r="N4" s="117">
        <f aca="true" t="shared" si="1" ref="N4:N11">IF(COUNT(E4,G4,I4,K4)=4,MINA(E4,G4,I4,K4),0)</f>
        <v>23.45</v>
      </c>
      <c r="O4" s="118">
        <f aca="true" t="shared" si="2" ref="O4:O11">SUM(M4-N4)</f>
        <v>74.5</v>
      </c>
      <c r="P4" s="119">
        <v>1</v>
      </c>
      <c r="Q4" s="118">
        <f aca="true" t="shared" si="3" ref="Q4:Q11">MAX(E4,G4,I4,K4)</f>
        <v>25.25</v>
      </c>
      <c r="R4" s="117">
        <f aca="true" t="shared" si="4" ref="R4:R11">MIN(F4,H4,J4,L4)</f>
        <v>6.65</v>
      </c>
      <c r="S4" s="139"/>
      <c r="T4" s="117" t="s">
        <v>156</v>
      </c>
      <c r="U4" s="117">
        <v>24.1</v>
      </c>
      <c r="V4" s="117">
        <v>6.91</v>
      </c>
      <c r="W4" s="118">
        <f>MAX(Q4,U4)</f>
        <v>25.25</v>
      </c>
      <c r="X4" s="117">
        <f aca="true" t="shared" si="5" ref="X4:X11">MIN(R4,V4)</f>
        <v>6.65</v>
      </c>
      <c r="Y4" s="120">
        <f aca="true" t="shared" si="6" ref="Y4:Y11">SUM(1164/X4)</f>
        <v>175.0375939849624</v>
      </c>
      <c r="Z4" s="91">
        <f>IF(X4&lt;&gt;0,SUM(3600/X4*$Z$2/5280),"")</f>
        <v>8.920027341079972</v>
      </c>
    </row>
    <row r="5" spans="2:26" ht="15.75" thickBot="1">
      <c r="B5" s="112">
        <v>2</v>
      </c>
      <c r="C5" s="113" t="s">
        <v>137</v>
      </c>
      <c r="D5" s="114" t="s">
        <v>152</v>
      </c>
      <c r="E5" s="116">
        <v>23.05</v>
      </c>
      <c r="F5" s="116">
        <v>6.82</v>
      </c>
      <c r="G5" s="116">
        <v>18.65</v>
      </c>
      <c r="H5" s="116">
        <v>7.34</v>
      </c>
      <c r="I5" s="116">
        <v>23.85</v>
      </c>
      <c r="J5" s="116">
        <v>6.57</v>
      </c>
      <c r="K5" s="116">
        <v>18.25</v>
      </c>
      <c r="L5" s="116">
        <v>7.12</v>
      </c>
      <c r="M5" s="117">
        <f t="shared" si="0"/>
        <v>83.80000000000001</v>
      </c>
      <c r="N5" s="117">
        <f t="shared" si="1"/>
        <v>18.25</v>
      </c>
      <c r="O5" s="117">
        <f t="shared" si="2"/>
        <v>65.55000000000001</v>
      </c>
      <c r="P5" s="121">
        <v>3</v>
      </c>
      <c r="Q5" s="117">
        <f t="shared" si="3"/>
        <v>23.85</v>
      </c>
      <c r="R5" s="117">
        <f t="shared" si="4"/>
        <v>6.57</v>
      </c>
      <c r="S5" s="141"/>
      <c r="T5" s="117" t="s">
        <v>156</v>
      </c>
      <c r="U5" s="117">
        <v>20.25</v>
      </c>
      <c r="V5" s="117">
        <v>6.68</v>
      </c>
      <c r="W5" s="117">
        <f>MAX(Q5,U5)</f>
        <v>23.85</v>
      </c>
      <c r="X5" s="118">
        <f t="shared" si="5"/>
        <v>6.57</v>
      </c>
      <c r="Y5" s="147">
        <f t="shared" si="6"/>
        <v>177.16894977168948</v>
      </c>
      <c r="Z5" s="91">
        <f aca="true" t="shared" si="7" ref="Z5:Z25">IF(X5&lt;&gt;0,SUM(3600/X5*$Z$2/5280),"")</f>
        <v>9.028642590286426</v>
      </c>
    </row>
    <row r="6" spans="2:26" ht="15.75" thickBot="1">
      <c r="B6" s="112">
        <v>3</v>
      </c>
      <c r="C6" s="113" t="s">
        <v>138</v>
      </c>
      <c r="D6" s="114" t="s">
        <v>152</v>
      </c>
      <c r="E6" s="116">
        <v>21.75</v>
      </c>
      <c r="F6" s="116">
        <v>7.01</v>
      </c>
      <c r="G6" s="116">
        <v>20.25</v>
      </c>
      <c r="H6" s="116">
        <v>7.74</v>
      </c>
      <c r="I6" s="116">
        <v>21.85</v>
      </c>
      <c r="J6" s="116">
        <v>7.41</v>
      </c>
      <c r="K6" s="116">
        <v>20.05</v>
      </c>
      <c r="L6" s="116">
        <v>9.99</v>
      </c>
      <c r="M6" s="117">
        <f t="shared" si="0"/>
        <v>83.9</v>
      </c>
      <c r="N6" s="117">
        <f t="shared" si="1"/>
        <v>20.05</v>
      </c>
      <c r="O6" s="117">
        <f t="shared" si="2"/>
        <v>63.85000000000001</v>
      </c>
      <c r="P6" s="121">
        <v>4</v>
      </c>
      <c r="Q6" s="117">
        <f t="shared" si="3"/>
        <v>21.85</v>
      </c>
      <c r="R6" s="117">
        <f t="shared" si="4"/>
        <v>7.01</v>
      </c>
      <c r="S6" s="143"/>
      <c r="T6" s="117" t="s">
        <v>156</v>
      </c>
      <c r="U6" s="117">
        <v>20.05</v>
      </c>
      <c r="V6" s="117">
        <v>7.62</v>
      </c>
      <c r="W6" s="117">
        <v>22.45</v>
      </c>
      <c r="X6" s="117">
        <f t="shared" si="5"/>
        <v>7.01</v>
      </c>
      <c r="Y6" s="120">
        <f t="shared" si="6"/>
        <v>166.0485021398003</v>
      </c>
      <c r="Z6" s="91">
        <f t="shared" si="7"/>
        <v>8.461937491894696</v>
      </c>
    </row>
    <row r="7" spans="2:26" ht="15.75" thickBot="1">
      <c r="B7" s="112">
        <v>4</v>
      </c>
      <c r="C7" s="113" t="s">
        <v>136</v>
      </c>
      <c r="D7" s="114" t="s">
        <v>152</v>
      </c>
      <c r="E7" s="116">
        <v>21.9</v>
      </c>
      <c r="F7" s="116">
        <v>7.32</v>
      </c>
      <c r="G7" s="116">
        <v>22.5</v>
      </c>
      <c r="H7" s="116">
        <v>7</v>
      </c>
      <c r="I7" s="116">
        <v>24.1</v>
      </c>
      <c r="J7" s="116">
        <v>7.11</v>
      </c>
      <c r="K7" s="116">
        <v>18.05</v>
      </c>
      <c r="L7" s="116">
        <v>8.3</v>
      </c>
      <c r="M7" s="117">
        <f t="shared" si="0"/>
        <v>86.55</v>
      </c>
      <c r="N7" s="117">
        <f t="shared" si="1"/>
        <v>18.05</v>
      </c>
      <c r="O7" s="117">
        <f t="shared" si="2"/>
        <v>68.5</v>
      </c>
      <c r="P7" s="121">
        <v>2</v>
      </c>
      <c r="Q7" s="117">
        <f t="shared" si="3"/>
        <v>24.1</v>
      </c>
      <c r="R7" s="117">
        <f t="shared" si="4"/>
        <v>7</v>
      </c>
      <c r="S7" s="145"/>
      <c r="T7" s="117" t="s">
        <v>156</v>
      </c>
      <c r="U7" s="117">
        <v>18.8</v>
      </c>
      <c r="V7" s="117">
        <v>7.43</v>
      </c>
      <c r="W7" s="117">
        <f>MAX(Q7,U7)</f>
        <v>24.1</v>
      </c>
      <c r="X7" s="117">
        <f t="shared" si="5"/>
        <v>7</v>
      </c>
      <c r="Y7" s="120">
        <f t="shared" si="6"/>
        <v>166.28571428571428</v>
      </c>
      <c r="Z7" s="91">
        <f t="shared" si="7"/>
        <v>8.474025974025974</v>
      </c>
    </row>
    <row r="8" spans="2:26" ht="15.75" thickBot="1">
      <c r="B8" s="112">
        <v>5</v>
      </c>
      <c r="C8" s="113" t="s">
        <v>139</v>
      </c>
      <c r="D8" s="114" t="s">
        <v>152</v>
      </c>
      <c r="E8" s="116">
        <v>19.55</v>
      </c>
      <c r="F8" s="116">
        <v>8.42</v>
      </c>
      <c r="G8" s="116">
        <v>19.85</v>
      </c>
      <c r="H8" s="116">
        <v>8.59</v>
      </c>
      <c r="I8" s="116">
        <v>20</v>
      </c>
      <c r="J8" s="116">
        <v>8.26</v>
      </c>
      <c r="K8" s="116">
        <v>17.15</v>
      </c>
      <c r="L8" s="116">
        <v>9.99</v>
      </c>
      <c r="M8" s="117">
        <f t="shared" si="0"/>
        <v>76.55000000000001</v>
      </c>
      <c r="N8" s="117">
        <f t="shared" si="1"/>
        <v>17.15</v>
      </c>
      <c r="O8" s="117">
        <f t="shared" si="2"/>
        <v>59.40000000000001</v>
      </c>
      <c r="P8" s="121">
        <v>5</v>
      </c>
      <c r="Q8" s="117">
        <f t="shared" si="3"/>
        <v>20</v>
      </c>
      <c r="R8" s="117">
        <f t="shared" si="4"/>
        <v>8.26</v>
      </c>
      <c r="S8" s="139"/>
      <c r="T8" s="117" t="s">
        <v>157</v>
      </c>
      <c r="U8" s="117">
        <v>20.2</v>
      </c>
      <c r="V8" s="117">
        <v>7.71</v>
      </c>
      <c r="W8" s="117">
        <f>MAX(Q8,U8)</f>
        <v>20.2</v>
      </c>
      <c r="X8" s="117">
        <f t="shared" si="5"/>
        <v>7.71</v>
      </c>
      <c r="Y8" s="120">
        <f t="shared" si="6"/>
        <v>150.9727626459144</v>
      </c>
      <c r="Z8" s="91">
        <f t="shared" si="7"/>
        <v>7.693668199504775</v>
      </c>
    </row>
    <row r="9" spans="2:26" ht="15.75" thickBot="1">
      <c r="B9" s="112">
        <v>6</v>
      </c>
      <c r="C9" s="113" t="s">
        <v>140</v>
      </c>
      <c r="D9" s="114" t="s">
        <v>152</v>
      </c>
      <c r="E9" s="116">
        <v>19.3</v>
      </c>
      <c r="F9" s="116">
        <v>8.57</v>
      </c>
      <c r="G9" s="116">
        <v>17.85</v>
      </c>
      <c r="H9" s="116">
        <v>8.59</v>
      </c>
      <c r="I9" s="116">
        <v>16.9</v>
      </c>
      <c r="J9" s="116">
        <v>8.7</v>
      </c>
      <c r="K9" s="116">
        <v>17.85</v>
      </c>
      <c r="L9" s="116">
        <v>8.7</v>
      </c>
      <c r="M9" s="117">
        <f t="shared" si="0"/>
        <v>71.9</v>
      </c>
      <c r="N9" s="117">
        <f t="shared" si="1"/>
        <v>16.9</v>
      </c>
      <c r="O9" s="117">
        <f t="shared" si="2"/>
        <v>55.00000000000001</v>
      </c>
      <c r="P9" s="121">
        <v>6</v>
      </c>
      <c r="Q9" s="117">
        <f t="shared" si="3"/>
        <v>19.3</v>
      </c>
      <c r="R9" s="117">
        <f t="shared" si="4"/>
        <v>8.57</v>
      </c>
      <c r="S9" s="145"/>
      <c r="T9" s="117" t="s">
        <v>157</v>
      </c>
      <c r="U9" s="117">
        <v>17.15</v>
      </c>
      <c r="V9" s="117">
        <v>9.53</v>
      </c>
      <c r="W9" s="117">
        <f>MAX(Q9,U9)</f>
        <v>19.3</v>
      </c>
      <c r="X9" s="117">
        <f t="shared" si="5"/>
        <v>8.57</v>
      </c>
      <c r="Y9" s="120">
        <f t="shared" si="6"/>
        <v>135.82263710618437</v>
      </c>
      <c r="Z9" s="91"/>
    </row>
    <row r="10" spans="2:26" ht="15.75" thickBot="1">
      <c r="B10" s="112">
        <v>7</v>
      </c>
      <c r="C10" s="113" t="s">
        <v>141</v>
      </c>
      <c r="D10" s="114" t="s">
        <v>152</v>
      </c>
      <c r="E10" s="116">
        <v>13.7</v>
      </c>
      <c r="F10" s="116">
        <v>9.68</v>
      </c>
      <c r="G10" s="116">
        <v>14.85</v>
      </c>
      <c r="H10" s="116">
        <v>9.94</v>
      </c>
      <c r="I10" s="116">
        <v>19.2</v>
      </c>
      <c r="J10" s="116">
        <v>7.67</v>
      </c>
      <c r="K10" s="116">
        <v>17.5</v>
      </c>
      <c r="L10" s="116">
        <v>8.33</v>
      </c>
      <c r="M10" s="117">
        <f t="shared" si="0"/>
        <v>65.25</v>
      </c>
      <c r="N10" s="117">
        <f t="shared" si="1"/>
        <v>13.7</v>
      </c>
      <c r="O10" s="117">
        <f t="shared" si="2"/>
        <v>51.55</v>
      </c>
      <c r="P10" s="121">
        <v>7</v>
      </c>
      <c r="Q10" s="117">
        <f t="shared" si="3"/>
        <v>19.2</v>
      </c>
      <c r="R10" s="117">
        <f t="shared" si="4"/>
        <v>7.67</v>
      </c>
      <c r="S10" s="144"/>
      <c r="T10" s="117" t="s">
        <v>157</v>
      </c>
      <c r="U10" s="117">
        <v>16.45</v>
      </c>
      <c r="V10" s="117">
        <v>8.72</v>
      </c>
      <c r="W10" s="117">
        <f>MAX(Q10,U10)</f>
        <v>19.2</v>
      </c>
      <c r="X10" s="117">
        <f t="shared" si="5"/>
        <v>7.67</v>
      </c>
      <c r="Y10" s="120">
        <f t="shared" si="6"/>
        <v>151.76010430247717</v>
      </c>
      <c r="Z10" s="91">
        <f t="shared" si="7"/>
        <v>7.733791632096716</v>
      </c>
    </row>
    <row r="11" spans="2:26" ht="15.75" thickBot="1">
      <c r="B11" s="112">
        <v>8</v>
      </c>
      <c r="C11" s="113" t="s">
        <v>142</v>
      </c>
      <c r="D11" s="114" t="s">
        <v>152</v>
      </c>
      <c r="E11" s="116">
        <v>14.35</v>
      </c>
      <c r="F11" s="116">
        <v>8.88</v>
      </c>
      <c r="G11" s="116">
        <v>13.7</v>
      </c>
      <c r="H11" s="116">
        <v>9.07</v>
      </c>
      <c r="I11" s="116">
        <v>14.85</v>
      </c>
      <c r="J11" s="116">
        <v>8.98</v>
      </c>
      <c r="K11" s="116">
        <v>13.95</v>
      </c>
      <c r="L11" s="116">
        <v>9.05</v>
      </c>
      <c r="M11" s="117">
        <f t="shared" si="0"/>
        <v>56.849999999999994</v>
      </c>
      <c r="N11" s="117">
        <f t="shared" si="1"/>
        <v>13.7</v>
      </c>
      <c r="O11" s="117">
        <f t="shared" si="2"/>
        <v>43.14999999999999</v>
      </c>
      <c r="P11" s="121">
        <v>8</v>
      </c>
      <c r="Q11" s="117">
        <f t="shared" si="3"/>
        <v>14.85</v>
      </c>
      <c r="R11" s="117">
        <f t="shared" si="4"/>
        <v>8.88</v>
      </c>
      <c r="S11" s="139"/>
      <c r="T11" s="117" t="s">
        <v>158</v>
      </c>
      <c r="U11" s="117">
        <v>14.65</v>
      </c>
      <c r="V11" s="117">
        <v>8.5</v>
      </c>
      <c r="W11" s="117">
        <f>MAX(Q11,U11)</f>
        <v>14.85</v>
      </c>
      <c r="X11" s="117">
        <f t="shared" si="5"/>
        <v>8.5</v>
      </c>
      <c r="Y11" s="120">
        <f t="shared" si="6"/>
        <v>136.94117647058823</v>
      </c>
      <c r="Z11" s="91">
        <f t="shared" si="7"/>
        <v>6.978609625668449</v>
      </c>
    </row>
    <row r="12" spans="2:26" ht="4.5" customHeight="1" thickBot="1">
      <c r="B12" s="112"/>
      <c r="C12" s="113"/>
      <c r="D12" s="114"/>
      <c r="E12" s="116"/>
      <c r="F12" s="116"/>
      <c r="G12" s="116"/>
      <c r="H12" s="116"/>
      <c r="I12" s="116"/>
      <c r="J12" s="116"/>
      <c r="K12" s="116"/>
      <c r="L12" s="116"/>
      <c r="M12" s="117"/>
      <c r="N12" s="117"/>
      <c r="O12" s="117"/>
      <c r="P12" s="121"/>
      <c r="Q12" s="117"/>
      <c r="R12" s="117"/>
      <c r="S12" s="117"/>
      <c r="T12" s="117"/>
      <c r="U12" s="117"/>
      <c r="V12" s="117"/>
      <c r="W12" s="117"/>
      <c r="X12" s="117"/>
      <c r="Y12" s="120"/>
      <c r="Z12" s="91"/>
    </row>
    <row r="13" spans="2:26" ht="15.75" thickBot="1">
      <c r="B13" s="112">
        <v>1</v>
      </c>
      <c r="C13" s="113" t="s">
        <v>143</v>
      </c>
      <c r="D13" s="114" t="s">
        <v>153</v>
      </c>
      <c r="E13" s="122">
        <v>34.9</v>
      </c>
      <c r="F13" s="123">
        <v>4.58</v>
      </c>
      <c r="G13" s="122">
        <v>32.05</v>
      </c>
      <c r="H13" s="123">
        <v>4.76</v>
      </c>
      <c r="I13" s="122">
        <v>35.7</v>
      </c>
      <c r="J13" s="123">
        <v>4.52</v>
      </c>
      <c r="K13" s="122">
        <v>34.25</v>
      </c>
      <c r="L13" s="123">
        <v>4.52</v>
      </c>
      <c r="M13" s="124">
        <f aca="true" t="shared" si="8" ref="M13:M19">SUM(E13,G13,I13,K13)</f>
        <v>136.89999999999998</v>
      </c>
      <c r="N13" s="124">
        <f aca="true" t="shared" si="9" ref="N13:N19">IF(COUNT(E13,G13,I13,K13)=4,MINA(E13,G13,I13,K13),0)</f>
        <v>32.05</v>
      </c>
      <c r="O13" s="125">
        <f aca="true" t="shared" si="10" ref="O13:O19">SUM(M13-N13)</f>
        <v>104.84999999999998</v>
      </c>
      <c r="P13" s="119">
        <v>1</v>
      </c>
      <c r="Q13" s="118">
        <f aca="true" t="shared" si="11" ref="Q13:Q19">MAX(E13,G13,I13,K13)</f>
        <v>35.7</v>
      </c>
      <c r="R13" s="117">
        <f aca="true" t="shared" si="12" ref="R13:R19">MIN(F13,H13,J13,L13)</f>
        <v>4.52</v>
      </c>
      <c r="S13" s="141"/>
      <c r="T13" s="117" t="s">
        <v>156</v>
      </c>
      <c r="U13" s="117">
        <v>35.9</v>
      </c>
      <c r="V13" s="117">
        <v>4.5</v>
      </c>
      <c r="W13" s="125">
        <f aca="true" t="shared" si="13" ref="W13:W19">MAX(Q13,U13)</f>
        <v>35.9</v>
      </c>
      <c r="X13" s="125">
        <f>MIN(R13,V13)</f>
        <v>4.5</v>
      </c>
      <c r="Y13" s="148">
        <f aca="true" t="shared" si="14" ref="Y13:Y19">SUM(1164/X13)</f>
        <v>258.6666666666667</v>
      </c>
      <c r="Z13" s="91">
        <f t="shared" si="7"/>
        <v>13.181818181818182</v>
      </c>
    </row>
    <row r="14" spans="2:26" ht="15.75" thickBot="1">
      <c r="B14" s="112">
        <v>2</v>
      </c>
      <c r="C14" s="113" t="s">
        <v>144</v>
      </c>
      <c r="D14" s="114" t="s">
        <v>153</v>
      </c>
      <c r="E14" s="116">
        <v>30.75</v>
      </c>
      <c r="F14" s="116">
        <v>5.06</v>
      </c>
      <c r="G14" s="116">
        <v>29.85</v>
      </c>
      <c r="H14" s="116">
        <v>4.96</v>
      </c>
      <c r="I14" s="116">
        <v>34.25</v>
      </c>
      <c r="J14" s="116">
        <v>4.86</v>
      </c>
      <c r="K14" s="116">
        <v>30.15</v>
      </c>
      <c r="L14" s="116">
        <v>5.33</v>
      </c>
      <c r="M14" s="117">
        <f t="shared" si="8"/>
        <v>125</v>
      </c>
      <c r="N14" s="117">
        <f t="shared" si="9"/>
        <v>29.85</v>
      </c>
      <c r="O14" s="117">
        <f t="shared" si="10"/>
        <v>95.15</v>
      </c>
      <c r="P14" s="121">
        <v>2</v>
      </c>
      <c r="Q14" s="117">
        <f t="shared" si="11"/>
        <v>34.25</v>
      </c>
      <c r="R14" s="117">
        <f t="shared" si="12"/>
        <v>4.86</v>
      </c>
      <c r="S14" s="139"/>
      <c r="T14" s="117" t="s">
        <v>156</v>
      </c>
      <c r="U14" s="117">
        <v>33.3</v>
      </c>
      <c r="V14" s="117">
        <v>4.66</v>
      </c>
      <c r="W14" s="117">
        <f t="shared" si="13"/>
        <v>34.25</v>
      </c>
      <c r="X14" s="117">
        <f>MIN(R14,V14)</f>
        <v>4.66</v>
      </c>
      <c r="Y14" s="120">
        <f t="shared" si="14"/>
        <v>249.78540772532187</v>
      </c>
      <c r="Z14" s="91">
        <f t="shared" si="7"/>
        <v>12.729223566133436</v>
      </c>
    </row>
    <row r="15" spans="2:26" ht="15.75" thickBot="1">
      <c r="B15" s="112">
        <v>3</v>
      </c>
      <c r="C15" s="113" t="s">
        <v>160</v>
      </c>
      <c r="D15" s="114" t="s">
        <v>153</v>
      </c>
      <c r="E15" s="116">
        <v>25.95</v>
      </c>
      <c r="F15" s="116">
        <v>5.78</v>
      </c>
      <c r="G15" s="116">
        <v>27.75</v>
      </c>
      <c r="H15" s="116">
        <v>5.79</v>
      </c>
      <c r="I15" s="116">
        <v>31.65</v>
      </c>
      <c r="J15" s="116">
        <v>5.42</v>
      </c>
      <c r="K15" s="116">
        <v>30.15</v>
      </c>
      <c r="L15" s="116">
        <v>5.62</v>
      </c>
      <c r="M15" s="117">
        <f t="shared" si="8"/>
        <v>115.5</v>
      </c>
      <c r="N15" s="117">
        <f t="shared" si="9"/>
        <v>25.95</v>
      </c>
      <c r="O15" s="117">
        <f t="shared" si="10"/>
        <v>89.55</v>
      </c>
      <c r="P15" s="121">
        <v>4</v>
      </c>
      <c r="Q15" s="117">
        <f t="shared" si="11"/>
        <v>31.65</v>
      </c>
      <c r="R15" s="117">
        <f t="shared" si="12"/>
        <v>5.42</v>
      </c>
      <c r="S15" s="144"/>
      <c r="T15" s="117" t="s">
        <v>156</v>
      </c>
      <c r="U15" s="117">
        <v>31.85</v>
      </c>
      <c r="V15" s="117">
        <v>5.45</v>
      </c>
      <c r="W15" s="117">
        <f t="shared" si="13"/>
        <v>31.85</v>
      </c>
      <c r="X15" s="117">
        <v>5.3</v>
      </c>
      <c r="Y15" s="120">
        <f t="shared" si="14"/>
        <v>219.62264150943398</v>
      </c>
      <c r="Z15" s="91">
        <f t="shared" si="7"/>
        <v>11.192109777015437</v>
      </c>
    </row>
    <row r="16" spans="2:26" ht="15.75" thickBot="1">
      <c r="B16" s="112">
        <v>4</v>
      </c>
      <c r="C16" s="113" t="s">
        <v>145</v>
      </c>
      <c r="D16" s="114" t="s">
        <v>153</v>
      </c>
      <c r="E16" s="116">
        <v>31.85</v>
      </c>
      <c r="F16" s="116">
        <v>4.9</v>
      </c>
      <c r="G16" s="116">
        <v>31</v>
      </c>
      <c r="H16" s="116">
        <v>5</v>
      </c>
      <c r="I16" s="116">
        <v>30</v>
      </c>
      <c r="J16" s="116">
        <v>5.34</v>
      </c>
      <c r="K16" s="116">
        <v>31.1</v>
      </c>
      <c r="L16" s="116">
        <v>5.43</v>
      </c>
      <c r="M16" s="117">
        <f t="shared" si="8"/>
        <v>123.94999999999999</v>
      </c>
      <c r="N16" s="117">
        <f t="shared" si="9"/>
        <v>30</v>
      </c>
      <c r="O16" s="117">
        <f t="shared" si="10"/>
        <v>93.94999999999999</v>
      </c>
      <c r="P16" s="121">
        <v>3</v>
      </c>
      <c r="Q16" s="117">
        <f t="shared" si="11"/>
        <v>31.85</v>
      </c>
      <c r="R16" s="117">
        <f t="shared" si="12"/>
        <v>4.9</v>
      </c>
      <c r="S16" s="145"/>
      <c r="T16" s="117" t="s">
        <v>156</v>
      </c>
      <c r="U16" s="117">
        <v>21.55</v>
      </c>
      <c r="V16" s="117">
        <v>4.71</v>
      </c>
      <c r="W16" s="117">
        <f t="shared" si="13"/>
        <v>31.85</v>
      </c>
      <c r="X16" s="117">
        <f>MIN(R16,V16)</f>
        <v>4.71</v>
      </c>
      <c r="Y16" s="120">
        <f t="shared" si="14"/>
        <v>247.13375796178343</v>
      </c>
      <c r="Z16" s="91"/>
    </row>
    <row r="17" spans="2:26" ht="15.75" thickBot="1">
      <c r="B17" s="112">
        <v>5</v>
      </c>
      <c r="C17" s="113" t="s">
        <v>147</v>
      </c>
      <c r="D17" s="114" t="s">
        <v>153</v>
      </c>
      <c r="E17" s="116">
        <v>28.8</v>
      </c>
      <c r="F17" s="116">
        <v>5.43</v>
      </c>
      <c r="G17" s="116">
        <v>23.45</v>
      </c>
      <c r="H17" s="116">
        <v>5.23</v>
      </c>
      <c r="I17" s="116">
        <v>26.45</v>
      </c>
      <c r="J17" s="116">
        <v>5.01</v>
      </c>
      <c r="K17" s="116">
        <v>27.85</v>
      </c>
      <c r="L17" s="116">
        <v>5.44</v>
      </c>
      <c r="M17" s="117">
        <f t="shared" si="8"/>
        <v>106.55000000000001</v>
      </c>
      <c r="N17" s="117">
        <f t="shared" si="9"/>
        <v>23.45</v>
      </c>
      <c r="O17" s="117">
        <f t="shared" si="10"/>
        <v>83.10000000000001</v>
      </c>
      <c r="P17" s="121">
        <v>6</v>
      </c>
      <c r="Q17" s="117">
        <f t="shared" si="11"/>
        <v>28.8</v>
      </c>
      <c r="R17" s="117">
        <f t="shared" si="12"/>
        <v>5.01</v>
      </c>
      <c r="S17" s="144"/>
      <c r="T17" s="117" t="s">
        <v>157</v>
      </c>
      <c r="U17" s="117">
        <v>31.4</v>
      </c>
      <c r="V17" s="117">
        <v>5.18</v>
      </c>
      <c r="W17" s="117">
        <f t="shared" si="13"/>
        <v>31.4</v>
      </c>
      <c r="X17" s="117">
        <f>MIN(R17,V17)</f>
        <v>5.01</v>
      </c>
      <c r="Y17" s="120">
        <f t="shared" si="14"/>
        <v>232.33532934131736</v>
      </c>
      <c r="Z17" s="91">
        <f t="shared" si="7"/>
        <v>11.839956450734896</v>
      </c>
    </row>
    <row r="18" spans="2:26" ht="15.75" thickBot="1">
      <c r="B18" s="112">
        <v>6</v>
      </c>
      <c r="C18" s="113" t="s">
        <v>148</v>
      </c>
      <c r="D18" s="114" t="s">
        <v>153</v>
      </c>
      <c r="E18" s="116">
        <v>22.95</v>
      </c>
      <c r="F18" s="116">
        <v>5.8</v>
      </c>
      <c r="G18" s="116">
        <v>23.55</v>
      </c>
      <c r="H18" s="116">
        <v>5.96</v>
      </c>
      <c r="I18" s="116">
        <v>18.15</v>
      </c>
      <c r="J18" s="116">
        <v>6.2</v>
      </c>
      <c r="K18" s="116">
        <v>21.55</v>
      </c>
      <c r="L18" s="116">
        <v>5.81</v>
      </c>
      <c r="M18" s="117">
        <f t="shared" si="8"/>
        <v>86.2</v>
      </c>
      <c r="N18" s="117">
        <f t="shared" si="9"/>
        <v>18.15</v>
      </c>
      <c r="O18" s="117">
        <f t="shared" si="10"/>
        <v>68.05000000000001</v>
      </c>
      <c r="P18" s="121">
        <v>7</v>
      </c>
      <c r="Q18" s="117">
        <f t="shared" si="11"/>
        <v>23.55</v>
      </c>
      <c r="R18" s="117">
        <f t="shared" si="12"/>
        <v>5.8</v>
      </c>
      <c r="S18" s="145"/>
      <c r="T18" s="117" t="s">
        <v>157</v>
      </c>
      <c r="U18" s="117">
        <v>25.15</v>
      </c>
      <c r="V18" s="117">
        <v>5.42</v>
      </c>
      <c r="W18" s="117">
        <f t="shared" si="13"/>
        <v>25.15</v>
      </c>
      <c r="X18" s="117">
        <f>MIN(R18,V18)</f>
        <v>5.42</v>
      </c>
      <c r="Y18" s="120">
        <f t="shared" si="14"/>
        <v>214.760147601476</v>
      </c>
      <c r="Z18" s="91">
        <f t="shared" si="7"/>
        <v>10.944313988594432</v>
      </c>
    </row>
    <row r="19" spans="2:26" ht="15.75" thickBot="1">
      <c r="B19" s="112">
        <v>7</v>
      </c>
      <c r="C19" s="113" t="s">
        <v>146</v>
      </c>
      <c r="D19" s="114" t="s">
        <v>153</v>
      </c>
      <c r="E19" s="116">
        <v>28.3</v>
      </c>
      <c r="F19" s="116">
        <v>5.14</v>
      </c>
      <c r="G19" s="116">
        <v>28.95</v>
      </c>
      <c r="H19" s="116">
        <v>5.22</v>
      </c>
      <c r="I19" s="116">
        <v>29.95</v>
      </c>
      <c r="J19" s="116">
        <v>5.08</v>
      </c>
      <c r="K19" s="116">
        <v>27.9</v>
      </c>
      <c r="L19" s="116">
        <v>4.94</v>
      </c>
      <c r="M19" s="117">
        <f t="shared" si="8"/>
        <v>115.1</v>
      </c>
      <c r="N19" s="117">
        <f t="shared" si="9"/>
        <v>27.9</v>
      </c>
      <c r="O19" s="117">
        <f t="shared" si="10"/>
        <v>87.19999999999999</v>
      </c>
      <c r="P19" s="121">
        <v>5</v>
      </c>
      <c r="Q19" s="117">
        <f t="shared" si="11"/>
        <v>29.95</v>
      </c>
      <c r="R19" s="117">
        <f t="shared" si="12"/>
        <v>4.94</v>
      </c>
      <c r="S19" s="141"/>
      <c r="T19" s="117" t="s">
        <v>157</v>
      </c>
      <c r="U19" s="117">
        <v>19.05</v>
      </c>
      <c r="V19" s="117">
        <v>5.4</v>
      </c>
      <c r="W19" s="117">
        <f t="shared" si="13"/>
        <v>29.95</v>
      </c>
      <c r="X19" s="117">
        <f>MIN(R19,V19)</f>
        <v>4.94</v>
      </c>
      <c r="Y19" s="120">
        <f t="shared" si="14"/>
        <v>235.62753036437246</v>
      </c>
      <c r="Z19" s="91">
        <f t="shared" si="7"/>
        <v>12.00772911299227</v>
      </c>
    </row>
    <row r="20" spans="2:26" ht="3" customHeight="1" thickBot="1">
      <c r="B20" s="112"/>
      <c r="C20" s="113"/>
      <c r="D20" s="114"/>
      <c r="E20" s="116"/>
      <c r="F20" s="116"/>
      <c r="G20" s="116"/>
      <c r="H20" s="116"/>
      <c r="I20" s="116"/>
      <c r="J20" s="116"/>
      <c r="K20" s="116"/>
      <c r="L20" s="116"/>
      <c r="M20" s="117"/>
      <c r="N20" s="117"/>
      <c r="O20" s="117"/>
      <c r="P20" s="121"/>
      <c r="Q20" s="117"/>
      <c r="R20" s="117"/>
      <c r="S20" s="117"/>
      <c r="T20" s="117"/>
      <c r="U20" s="117"/>
      <c r="V20" s="117"/>
      <c r="W20" s="117"/>
      <c r="X20" s="117"/>
      <c r="Y20" s="120"/>
      <c r="Z20" s="91"/>
    </row>
    <row r="21" spans="2:26" ht="15.75" thickBot="1">
      <c r="B21" s="112">
        <v>1</v>
      </c>
      <c r="C21" s="113" t="s">
        <v>126</v>
      </c>
      <c r="D21" s="114" t="s">
        <v>154</v>
      </c>
      <c r="E21" s="126">
        <v>23.25</v>
      </c>
      <c r="F21" s="127">
        <v>7.22</v>
      </c>
      <c r="G21" s="115">
        <v>22.25</v>
      </c>
      <c r="H21" s="127">
        <v>7.26</v>
      </c>
      <c r="I21" s="116">
        <v>22.05</v>
      </c>
      <c r="J21" s="128" t="s">
        <v>149</v>
      </c>
      <c r="K21" s="115">
        <v>22.45</v>
      </c>
      <c r="L21" s="127">
        <v>7.56</v>
      </c>
      <c r="M21" s="117">
        <f>SUM(E21,G21,I21,K21)</f>
        <v>90</v>
      </c>
      <c r="N21" s="117">
        <f>IF(COUNT(E21,G21,I21,K21)=4,MINA(E21,G21,I21,K21),0)</f>
        <v>22.05</v>
      </c>
      <c r="O21" s="118">
        <f>SUM(M21-N21)</f>
        <v>67.95</v>
      </c>
      <c r="P21" s="119">
        <v>1</v>
      </c>
      <c r="Q21" s="118">
        <f>MAX(E21,G21,I21,K21)</f>
        <v>23.25</v>
      </c>
      <c r="R21" s="117">
        <f>MIN(F21,H21,J21,L21)</f>
        <v>7.22</v>
      </c>
      <c r="S21" s="139"/>
      <c r="T21" s="117" t="s">
        <v>156</v>
      </c>
      <c r="U21" s="117">
        <v>22.55</v>
      </c>
      <c r="V21" s="117">
        <v>7.18</v>
      </c>
      <c r="W21" s="118">
        <f>MAX(Q21,U21)</f>
        <v>23.25</v>
      </c>
      <c r="X21" s="118">
        <f>MIN(R21,V21)</f>
        <v>7.18</v>
      </c>
      <c r="Y21" s="147">
        <f>SUM(1164/X21)</f>
        <v>162.11699164345404</v>
      </c>
      <c r="Z21" s="91">
        <f t="shared" si="7"/>
        <v>8.261585211445936</v>
      </c>
    </row>
    <row r="22" spans="2:26" ht="15.75" thickBot="1">
      <c r="B22" s="112">
        <v>2</v>
      </c>
      <c r="C22" s="113" t="s">
        <v>127</v>
      </c>
      <c r="D22" s="114" t="s">
        <v>154</v>
      </c>
      <c r="E22" s="116">
        <v>21.85</v>
      </c>
      <c r="F22" s="128" t="s">
        <v>149</v>
      </c>
      <c r="G22" s="116">
        <v>20.5</v>
      </c>
      <c r="H22" s="116">
        <v>7.34</v>
      </c>
      <c r="I22" s="115">
        <v>22.6</v>
      </c>
      <c r="J22" s="127">
        <v>7.32</v>
      </c>
      <c r="K22" s="116">
        <v>21.85</v>
      </c>
      <c r="L22" s="116">
        <v>7.79</v>
      </c>
      <c r="M22" s="117">
        <f>SUM(E22,G22,I22,K22)</f>
        <v>86.80000000000001</v>
      </c>
      <c r="N22" s="117">
        <f>IF(COUNT(E22,G22,I22,K22)=4,MINA(E22,G22,I22,K22),0)</f>
        <v>20.5</v>
      </c>
      <c r="O22" s="117">
        <f>SUM(M22-N22)</f>
        <v>66.30000000000001</v>
      </c>
      <c r="P22" s="121">
        <v>2</v>
      </c>
      <c r="Q22" s="117">
        <f>MAX(E22,G22,I22,K22)</f>
        <v>22.6</v>
      </c>
      <c r="R22" s="117">
        <f>MIN(F22,H22,J22,L22)</f>
        <v>7.32</v>
      </c>
      <c r="S22" s="140"/>
      <c r="T22" s="117" t="s">
        <v>156</v>
      </c>
      <c r="U22" s="117">
        <v>21.7</v>
      </c>
      <c r="V22" s="117">
        <v>7.31</v>
      </c>
      <c r="W22" s="117">
        <f>MAX(Q22,U22)</f>
        <v>22.6</v>
      </c>
      <c r="X22" s="117">
        <f>MIN(R22,V22)</f>
        <v>7.31</v>
      </c>
      <c r="Y22" s="120">
        <f>SUM(1164/X22)</f>
        <v>159.23392612859098</v>
      </c>
      <c r="Z22" s="91">
        <f t="shared" si="7"/>
        <v>8.11466235542843</v>
      </c>
    </row>
    <row r="23" spans="2:26" ht="15.75" thickBot="1">
      <c r="B23" s="112">
        <v>3</v>
      </c>
      <c r="C23" s="113" t="s">
        <v>128</v>
      </c>
      <c r="D23" s="114" t="s">
        <v>154</v>
      </c>
      <c r="E23" s="116">
        <v>18.15</v>
      </c>
      <c r="F23" s="116">
        <v>8.09</v>
      </c>
      <c r="G23" s="116">
        <v>17.85</v>
      </c>
      <c r="H23" s="116">
        <v>8.51</v>
      </c>
      <c r="I23" s="116">
        <v>21.25</v>
      </c>
      <c r="J23" s="116">
        <v>7.85</v>
      </c>
      <c r="K23" s="116">
        <v>20.65</v>
      </c>
      <c r="L23" s="116">
        <v>7.98</v>
      </c>
      <c r="M23" s="117">
        <f>SUM(E23,G23,I23,K23)</f>
        <v>77.9</v>
      </c>
      <c r="N23" s="117">
        <f>IF(COUNT(E23,G23,I23,K23)=4,MINA(E23,G23,I23,K23),0)</f>
        <v>17.85</v>
      </c>
      <c r="O23" s="117">
        <f>SUM(M23-N23)</f>
        <v>60.050000000000004</v>
      </c>
      <c r="P23" s="121">
        <v>3</v>
      </c>
      <c r="Q23" s="117">
        <f>MAX(E23,G23,I23,K23)</f>
        <v>21.25</v>
      </c>
      <c r="R23" s="117">
        <f>MIN(F23,H23,J23,L23)</f>
        <v>7.85</v>
      </c>
      <c r="S23" s="145"/>
      <c r="T23" s="117" t="s">
        <v>156</v>
      </c>
      <c r="U23" s="117">
        <v>19.05</v>
      </c>
      <c r="V23" s="117">
        <v>8.32</v>
      </c>
      <c r="W23" s="117">
        <f>MAX(Q23,U23)</f>
        <v>21.25</v>
      </c>
      <c r="X23" s="117">
        <f>MIN(R23,V23)</f>
        <v>7.85</v>
      </c>
      <c r="Y23" s="120">
        <f>SUM(1164/X23)</f>
        <v>148.28025477707007</v>
      </c>
      <c r="Z23" s="91">
        <f t="shared" si="7"/>
        <v>7.556456282570933</v>
      </c>
    </row>
    <row r="24" spans="2:26" ht="15.75" thickBot="1">
      <c r="B24" s="112">
        <v>4</v>
      </c>
      <c r="C24" s="113" t="s">
        <v>129</v>
      </c>
      <c r="D24" s="114" t="s">
        <v>154</v>
      </c>
      <c r="E24" s="116">
        <v>20.6</v>
      </c>
      <c r="F24" s="116">
        <v>7.92</v>
      </c>
      <c r="G24" s="116">
        <v>18.65</v>
      </c>
      <c r="H24" s="116">
        <v>7.94</v>
      </c>
      <c r="I24" s="116">
        <v>19.65</v>
      </c>
      <c r="J24" s="116">
        <v>7.67</v>
      </c>
      <c r="K24" s="116">
        <v>18.3</v>
      </c>
      <c r="L24" s="116">
        <v>8.26</v>
      </c>
      <c r="M24" s="117">
        <f>SUM(E24,G24,I24,K24)</f>
        <v>77.2</v>
      </c>
      <c r="N24" s="117">
        <f>IF(COUNT(E24,G24,I24,K24)=4,MINA(E24,G24,I24,K24),0)</f>
        <v>18.3</v>
      </c>
      <c r="O24" s="117">
        <f>SUM(M24-N24)</f>
        <v>58.900000000000006</v>
      </c>
      <c r="P24" s="121">
        <v>4</v>
      </c>
      <c r="Q24" s="117">
        <f>MAX(E24,G24,I24,K24)</f>
        <v>20.6</v>
      </c>
      <c r="R24" s="117">
        <f>MIN(F24,H24,J24,L24)</f>
        <v>7.67</v>
      </c>
      <c r="S24" s="144"/>
      <c r="T24" s="117" t="s">
        <v>156</v>
      </c>
      <c r="U24" s="117">
        <v>17.65</v>
      </c>
      <c r="V24" s="117">
        <v>8.4</v>
      </c>
      <c r="W24" s="117">
        <f>MAX(Q24,U24)</f>
        <v>20.6</v>
      </c>
      <c r="X24" s="117">
        <f>MIN(R24,V24)</f>
        <v>7.67</v>
      </c>
      <c r="Y24" s="120">
        <f>SUM(1164/X24)</f>
        <v>151.76010430247717</v>
      </c>
      <c r="Z24" s="91">
        <f t="shared" si="7"/>
        <v>7.733791632096716</v>
      </c>
    </row>
    <row r="25" spans="2:26" ht="15">
      <c r="B25" s="112">
        <v>5</v>
      </c>
      <c r="C25" s="113" t="s">
        <v>130</v>
      </c>
      <c r="D25" s="114" t="s">
        <v>154</v>
      </c>
      <c r="E25" s="116">
        <v>16.25</v>
      </c>
      <c r="F25" s="116">
        <v>8.16</v>
      </c>
      <c r="G25" s="116">
        <v>17.85</v>
      </c>
      <c r="H25" s="116">
        <v>7.95</v>
      </c>
      <c r="I25" s="116">
        <v>17</v>
      </c>
      <c r="J25" s="116">
        <v>7.98</v>
      </c>
      <c r="K25" s="116">
        <v>16.65</v>
      </c>
      <c r="L25" s="116">
        <v>7.77</v>
      </c>
      <c r="M25" s="117">
        <f>SUM(E25,G25,I25,K25)</f>
        <v>67.75</v>
      </c>
      <c r="N25" s="117">
        <f>IF(COUNT(E25,G25,I25,K25)=4,MINA(E25,G25,I25,K25),0)</f>
        <v>16.25</v>
      </c>
      <c r="O25" s="117">
        <f>SUM(M25-N25)</f>
        <v>51.5</v>
      </c>
      <c r="P25" s="121">
        <v>5</v>
      </c>
      <c r="Q25" s="117">
        <f>MAX(E25,G25,I25,K25)</f>
        <v>17.85</v>
      </c>
      <c r="R25" s="117">
        <f>MIN(F25,H25,J25,L25)</f>
        <v>7.77</v>
      </c>
      <c r="S25" s="145"/>
      <c r="T25" s="117" t="s">
        <v>157</v>
      </c>
      <c r="U25" s="117">
        <v>14.05</v>
      </c>
      <c r="V25" s="117">
        <v>8.11</v>
      </c>
      <c r="W25" s="117">
        <f>MAX(Q25,U25)</f>
        <v>17.85</v>
      </c>
      <c r="X25" s="117">
        <f>MIN(R25,V25)</f>
        <v>7.77</v>
      </c>
      <c r="Y25" s="120">
        <f>SUM(1164/X25)</f>
        <v>149.8069498069498</v>
      </c>
      <c r="Z25" s="91">
        <f t="shared" si="7"/>
        <v>7.634257634257635</v>
      </c>
    </row>
    <row r="26" spans="2:26" ht="3" customHeight="1">
      <c r="B26" s="112"/>
      <c r="C26" s="113"/>
      <c r="D26" s="114"/>
      <c r="E26" s="116"/>
      <c r="F26" s="116"/>
      <c r="G26" s="116"/>
      <c r="H26" s="116"/>
      <c r="I26" s="116"/>
      <c r="J26" s="116"/>
      <c r="K26" s="116"/>
      <c r="L26" s="116"/>
      <c r="M26" s="117"/>
      <c r="N26" s="117"/>
      <c r="O26" s="117"/>
      <c r="P26" s="121"/>
      <c r="Q26" s="117"/>
      <c r="R26" s="117"/>
      <c r="S26" s="117"/>
      <c r="T26" s="117"/>
      <c r="U26" s="117"/>
      <c r="V26" s="117"/>
      <c r="W26" s="117"/>
      <c r="X26" s="117"/>
      <c r="Y26" s="120"/>
      <c r="Z26" s="138"/>
    </row>
    <row r="27" spans="2:26" ht="15.75" thickBot="1">
      <c r="B27" s="112">
        <v>1</v>
      </c>
      <c r="C27" s="113" t="s">
        <v>132</v>
      </c>
      <c r="D27" s="114" t="s">
        <v>155</v>
      </c>
      <c r="E27" s="116">
        <v>19.05</v>
      </c>
      <c r="F27" s="116">
        <v>6.68</v>
      </c>
      <c r="G27" s="115">
        <v>21.7</v>
      </c>
      <c r="H27" s="127">
        <v>6.72</v>
      </c>
      <c r="I27" s="116">
        <v>23.65</v>
      </c>
      <c r="J27" s="116">
        <v>6.97</v>
      </c>
      <c r="K27" s="116">
        <v>22.7</v>
      </c>
      <c r="L27" s="116">
        <v>7.01</v>
      </c>
      <c r="M27" s="117">
        <f>SUM(E27,G27,I27,K27)</f>
        <v>87.10000000000001</v>
      </c>
      <c r="N27" s="117">
        <f>IF(COUNT(E27,G27,I27,K27)=4,MINA(E27,G27,I27,K27),0)</f>
        <v>19.05</v>
      </c>
      <c r="O27" s="117">
        <f>SUM(M27-N27)</f>
        <v>68.05000000000001</v>
      </c>
      <c r="P27" s="121">
        <v>2</v>
      </c>
      <c r="Q27" s="117">
        <f>MAX(E27,G27,I27,K27)</f>
        <v>23.65</v>
      </c>
      <c r="R27" s="117">
        <f>MIN(F27,H27,J27,L27)</f>
        <v>6.68</v>
      </c>
      <c r="S27" s="139"/>
      <c r="T27" s="117" t="s">
        <v>156</v>
      </c>
      <c r="U27" s="117">
        <v>23.6</v>
      </c>
      <c r="V27" s="117">
        <v>6.77</v>
      </c>
      <c r="W27" s="117">
        <f>MAX(Q27,U27)</f>
        <v>23.65</v>
      </c>
      <c r="X27" s="117">
        <f>MIN(R27,V27)</f>
        <v>6.68</v>
      </c>
      <c r="Y27" s="120">
        <f>SUM(1164/X27)</f>
        <v>174.25149700598803</v>
      </c>
      <c r="Z27"/>
    </row>
    <row r="28" spans="2:26" ht="15.75" thickBot="1">
      <c r="B28" s="112">
        <v>2</v>
      </c>
      <c r="C28" s="113" t="s">
        <v>131</v>
      </c>
      <c r="D28" s="114" t="s">
        <v>155</v>
      </c>
      <c r="E28" s="115">
        <v>23.85</v>
      </c>
      <c r="F28" s="127">
        <v>6.59</v>
      </c>
      <c r="G28" s="116">
        <v>20</v>
      </c>
      <c r="H28" s="116">
        <v>6.76</v>
      </c>
      <c r="I28" s="116">
        <v>22.9</v>
      </c>
      <c r="J28" s="116">
        <v>6.86</v>
      </c>
      <c r="K28" s="116">
        <v>22.9</v>
      </c>
      <c r="L28" s="128" t="s">
        <v>149</v>
      </c>
      <c r="M28" s="117">
        <f>SUM(E28,G28,I28,K28)</f>
        <v>89.65</v>
      </c>
      <c r="N28" s="117">
        <f>IF(COUNT(E28,G28,I28,K28)=4,MINA(E28,G28,I28,K28),0)</f>
        <v>20</v>
      </c>
      <c r="O28" s="118">
        <f>SUM(M28-N28)</f>
        <v>69.65</v>
      </c>
      <c r="P28" s="119">
        <v>1</v>
      </c>
      <c r="Q28" s="149">
        <f>MAX(E28,G28,I28,K28)</f>
        <v>23.85</v>
      </c>
      <c r="R28" s="117">
        <f>MIN(F28,H28,J28,L28)</f>
        <v>6.59</v>
      </c>
      <c r="S28" s="141"/>
      <c r="T28" s="117" t="s">
        <v>156</v>
      </c>
      <c r="U28" s="117">
        <v>21.95</v>
      </c>
      <c r="V28" s="117">
        <v>6.52</v>
      </c>
      <c r="W28" s="149">
        <f>MAX(Q28,U28)</f>
        <v>23.85</v>
      </c>
      <c r="X28" s="118">
        <f>MIN(R28,V28)</f>
        <v>6.52</v>
      </c>
      <c r="Y28" s="147">
        <f>SUM(1164/X28)</f>
        <v>178.5276073619632</v>
      </c>
      <c r="Z28" s="91">
        <f>IF(X28&lt;&gt;0,SUM(3600/X28*$Z$2/5280),"")</f>
        <v>9.097880646960402</v>
      </c>
    </row>
    <row r="29" spans="2:26" ht="15.75" thickBot="1">
      <c r="B29" s="112">
        <v>3</v>
      </c>
      <c r="C29" s="113" t="s">
        <v>135</v>
      </c>
      <c r="D29" s="114" t="s">
        <v>155</v>
      </c>
      <c r="E29" s="116">
        <v>20.9</v>
      </c>
      <c r="F29" s="116">
        <v>7.19</v>
      </c>
      <c r="G29" s="116">
        <v>20.8</v>
      </c>
      <c r="H29" s="116">
        <v>7.43</v>
      </c>
      <c r="I29" s="116">
        <v>23.65</v>
      </c>
      <c r="J29" s="127">
        <v>6.71</v>
      </c>
      <c r="K29" s="116">
        <v>22.75</v>
      </c>
      <c r="L29" s="116">
        <v>7.37</v>
      </c>
      <c r="M29" s="117">
        <f>SUM(E29,G29,I29,K29)</f>
        <v>88.1</v>
      </c>
      <c r="N29" s="117">
        <f>IF(COUNT(E29,G29,I29,K29)=4,MINA(E29,G29,I29,K29),0)</f>
        <v>20.8</v>
      </c>
      <c r="O29" s="117">
        <f>SUM(M29-N29)</f>
        <v>67.3</v>
      </c>
      <c r="P29" s="121">
        <v>5</v>
      </c>
      <c r="Q29" s="117">
        <f>MAX(E29,G29,I29,K29)</f>
        <v>23.65</v>
      </c>
      <c r="R29" s="117">
        <f>MIN(F29,H29,J29,L29)</f>
        <v>6.71</v>
      </c>
      <c r="S29" s="144"/>
      <c r="T29" s="117" t="s">
        <v>156</v>
      </c>
      <c r="U29" s="117">
        <v>19.7</v>
      </c>
      <c r="V29" s="117">
        <v>6.67</v>
      </c>
      <c r="W29" s="117">
        <f>MAX(Q29,U29)</f>
        <v>23.65</v>
      </c>
      <c r="X29" s="117">
        <f>MIN(R29,V29)</f>
        <v>6.67</v>
      </c>
      <c r="Y29" s="120">
        <f>SUM(1164/X29)</f>
        <v>174.51274362818592</v>
      </c>
      <c r="Z29" s="91">
        <f>IF(X29&lt;&gt;0,SUM(3600/X29*$Z$2/5280),"")</f>
        <v>8.893280632411066</v>
      </c>
    </row>
    <row r="30" spans="2:26" ht="15.75" thickBot="1">
      <c r="B30" s="112">
        <v>4</v>
      </c>
      <c r="C30" s="113" t="s">
        <v>133</v>
      </c>
      <c r="D30" s="114" t="s">
        <v>155</v>
      </c>
      <c r="E30" s="116">
        <v>19.45</v>
      </c>
      <c r="F30" s="116">
        <v>7.14</v>
      </c>
      <c r="G30" s="116">
        <v>16.2</v>
      </c>
      <c r="H30" s="116">
        <v>7.57</v>
      </c>
      <c r="I30" s="115">
        <v>24.55</v>
      </c>
      <c r="J30" s="116">
        <v>6.81</v>
      </c>
      <c r="K30" s="115">
        <v>23.65</v>
      </c>
      <c r="L30" s="116">
        <v>6.82</v>
      </c>
      <c r="M30" s="117">
        <f>SUM(E30,G30,I30,K30)</f>
        <v>83.85</v>
      </c>
      <c r="N30" s="117">
        <f>IF(COUNT(E30,G30,I30,K30)=4,MINA(E30,G30,I30,K30),0)</f>
        <v>16.2</v>
      </c>
      <c r="O30" s="117">
        <f>SUM(M30-N30)</f>
        <v>67.64999999999999</v>
      </c>
      <c r="P30" s="121">
        <v>3</v>
      </c>
      <c r="Q30" s="118">
        <f>MAX(E30,G30,I30,K30)</f>
        <v>24.55</v>
      </c>
      <c r="R30" s="117">
        <f>MIN(F30,H30,J30,L30)</f>
        <v>6.81</v>
      </c>
      <c r="S30" s="145"/>
      <c r="T30" s="117" t="s">
        <v>156</v>
      </c>
      <c r="U30" s="117">
        <v>19.6</v>
      </c>
      <c r="V30" s="117">
        <v>7.03</v>
      </c>
      <c r="W30" s="118">
        <f>MAX(Q30,U30)</f>
        <v>24.55</v>
      </c>
      <c r="X30" s="117">
        <f>MIN(R30,V30)</f>
        <v>6.81</v>
      </c>
      <c r="Y30" s="120">
        <f>SUM(1164/X30)</f>
        <v>170.9251101321586</v>
      </c>
      <c r="Z30" s="91">
        <f>IF(X30&lt;&gt;0,SUM(3600/X30*$Z$2/5280),"")</f>
        <v>8.710452543051664</v>
      </c>
    </row>
    <row r="31" spans="2:26" ht="15.75" thickBot="1">
      <c r="B31" s="129">
        <v>5</v>
      </c>
      <c r="C31" s="130" t="s">
        <v>134</v>
      </c>
      <c r="D31" s="131" t="s">
        <v>155</v>
      </c>
      <c r="E31" s="132">
        <v>23.65</v>
      </c>
      <c r="F31" s="132">
        <v>6.9</v>
      </c>
      <c r="G31" s="132">
        <v>19.95</v>
      </c>
      <c r="H31" s="133" t="s">
        <v>149</v>
      </c>
      <c r="I31" s="132">
        <v>24</v>
      </c>
      <c r="J31" s="133" t="s">
        <v>149</v>
      </c>
      <c r="K31" s="132">
        <v>19.45</v>
      </c>
      <c r="L31" s="134">
        <v>6.8</v>
      </c>
      <c r="M31" s="135">
        <f>SUM(E31,G31,I31,K31)</f>
        <v>87.05</v>
      </c>
      <c r="N31" s="135">
        <f>IF(COUNT(E31,G31,I31,K31)=4,MINA(E31,G31,I31,K31),0)</f>
        <v>19.45</v>
      </c>
      <c r="O31" s="135">
        <f>SUM(M31-N31)</f>
        <v>67.6</v>
      </c>
      <c r="P31" s="136">
        <v>4</v>
      </c>
      <c r="Q31" s="135">
        <f>MAX(E31,G31,I31,K31)</f>
        <v>24</v>
      </c>
      <c r="R31" s="135">
        <f>MIN(F31,H31,J31,L31)</f>
        <v>6.8</v>
      </c>
      <c r="S31" s="142"/>
      <c r="T31" s="135" t="s">
        <v>157</v>
      </c>
      <c r="U31" s="135">
        <v>21.15</v>
      </c>
      <c r="V31" s="135">
        <v>6.62</v>
      </c>
      <c r="W31" s="135">
        <f>MAX(Q31,U31)</f>
        <v>24</v>
      </c>
      <c r="X31" s="135">
        <f>MIN(R31,V31)</f>
        <v>6.62</v>
      </c>
      <c r="Y31" s="137">
        <f>SUM(1164/X31)</f>
        <v>175.83081570996978</v>
      </c>
      <c r="Z31" s="91">
        <f>IF(X31&lt;&gt;0,SUM(3600/X31*$Z$2/5280),"")</f>
        <v>8.960450425707224</v>
      </c>
    </row>
    <row r="32" spans="2:26" ht="15.75" customHeight="1" thickTop="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E4:E57 G4:G57 I4:I57 K4:K57">
      <formula1>#REF!</formula1>
      <formula2>#REF!</formula2>
    </dataValidation>
    <dataValidation type="decimal" allowBlank="1" showInputMessage="1" showErrorMessage="1" errorTitle="LAP TIME" error="The lap time is not within the limits set at the top of this sheet. Either correct the entry or reset the parameters" sqref="L11:L57 H15:H57 H4:H13 L4:L9 J5:J13 J15:J57 F4:F57">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4" t="s">
        <v>21</v>
      </c>
      <c r="D4" s="164"/>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5" t="s">
        <v>19</v>
      </c>
      <c r="M5" s="166"/>
      <c r="N5" s="167"/>
      <c r="O5" s="1"/>
      <c r="P5" s="8"/>
      <c r="Q5" s="40"/>
      <c r="R5" s="40"/>
      <c r="S5" s="10" t="s">
        <v>22</v>
      </c>
      <c r="T5"/>
      <c r="U5" s="24"/>
      <c r="V5" s="21"/>
      <c r="W5" s="22"/>
      <c r="X5" s="13"/>
      <c r="Y5" s="13"/>
      <c r="Z5" s="13"/>
      <c r="AA5" s="22"/>
      <c r="AB5" s="13"/>
      <c r="AC5" s="13"/>
      <c r="AD5" s="22"/>
      <c r="AE5" s="163"/>
      <c r="AF5" s="163"/>
      <c r="AG5" s="163"/>
      <c r="AH5" s="22"/>
      <c r="AI5" s="22"/>
      <c r="AJ5" s="13"/>
      <c r="AK5" s="13"/>
      <c r="AL5" s="26"/>
      <c r="AN5" s="24"/>
      <c r="AO5" s="21"/>
      <c r="AP5" s="22"/>
      <c r="AQ5" s="13"/>
      <c r="AR5" s="13"/>
      <c r="AS5" s="13"/>
      <c r="AT5" s="22"/>
      <c r="AU5" s="13"/>
      <c r="AV5" s="13"/>
      <c r="AW5" s="22"/>
      <c r="AX5" s="163"/>
      <c r="AY5" s="163"/>
      <c r="AZ5" s="163"/>
      <c r="BA5" s="22"/>
      <c r="BB5" s="22"/>
      <c r="BC5" s="13"/>
      <c r="BD5" s="13"/>
      <c r="BE5" s="26"/>
      <c r="BG5" s="24"/>
      <c r="BH5" s="21"/>
      <c r="BI5" s="22"/>
      <c r="BJ5" s="13"/>
      <c r="BK5" s="13"/>
      <c r="BL5" s="13"/>
      <c r="BM5" s="22"/>
      <c r="BN5" s="13"/>
      <c r="BO5" s="13"/>
      <c r="BP5" s="22"/>
      <c r="BQ5" s="163"/>
      <c r="BR5" s="163"/>
      <c r="BS5" s="163"/>
      <c r="BT5" s="22"/>
      <c r="BU5" s="22"/>
      <c r="BV5" s="13"/>
      <c r="BW5" s="13"/>
      <c r="BX5" s="26"/>
      <c r="BZ5" s="24"/>
      <c r="CA5" s="21"/>
      <c r="CB5" s="22"/>
      <c r="CC5" s="13"/>
      <c r="CD5" s="13"/>
      <c r="CE5" s="13"/>
      <c r="CF5" s="22"/>
      <c r="CG5" s="13"/>
      <c r="CH5" s="13"/>
      <c r="CI5" s="22"/>
      <c r="CJ5" s="163"/>
      <c r="CK5" s="163"/>
      <c r="CL5" s="163"/>
      <c r="CM5" s="22"/>
      <c r="CN5" s="22"/>
      <c r="CO5" s="13"/>
      <c r="CP5" s="13"/>
      <c r="CQ5" s="26"/>
      <c r="CS5" s="24"/>
      <c r="CT5" s="21"/>
      <c r="CU5" s="22"/>
      <c r="CV5" s="13"/>
      <c r="CW5" s="13"/>
      <c r="CX5" s="13"/>
      <c r="CY5" s="22"/>
      <c r="CZ5" s="13"/>
      <c r="DA5" s="13"/>
      <c r="DB5" s="22"/>
      <c r="DC5" s="163"/>
      <c r="DD5" s="163"/>
      <c r="DE5" s="163"/>
      <c r="DF5" s="22"/>
      <c r="DG5" s="22"/>
      <c r="DH5" s="13"/>
      <c r="DI5" s="13"/>
      <c r="DJ5" s="26"/>
      <c r="DL5" s="24"/>
      <c r="DM5" s="21"/>
      <c r="DN5" s="22"/>
      <c r="DO5" s="13"/>
      <c r="DP5" s="13"/>
      <c r="DQ5" s="13"/>
      <c r="DR5" s="22"/>
      <c r="DS5" s="13"/>
      <c r="DT5" s="13"/>
      <c r="DU5" s="22"/>
      <c r="DV5" s="163"/>
      <c r="DW5" s="163"/>
      <c r="DX5" s="163"/>
      <c r="DY5" s="22"/>
      <c r="DZ5" s="22"/>
      <c r="EA5" s="13"/>
      <c r="EB5" s="13"/>
      <c r="EC5" s="26"/>
      <c r="EE5" s="24"/>
      <c r="EF5" s="21"/>
      <c r="EG5" s="22"/>
      <c r="EH5" s="13"/>
      <c r="EI5" s="13"/>
      <c r="EJ5" s="13"/>
      <c r="EK5" s="22"/>
      <c r="EL5" s="13"/>
      <c r="EM5" s="13"/>
      <c r="EN5" s="22"/>
      <c r="EO5" s="163"/>
      <c r="EP5" s="163"/>
      <c r="EQ5" s="163"/>
      <c r="ER5" s="22"/>
      <c r="ES5" s="22"/>
      <c r="ET5" s="13"/>
      <c r="EU5" s="13"/>
      <c r="EV5" s="26"/>
      <c r="EX5" s="24"/>
      <c r="EY5" s="21"/>
      <c r="EZ5" s="22"/>
      <c r="FA5" s="13"/>
      <c r="FB5" s="13"/>
      <c r="FC5" s="13"/>
      <c r="FD5" s="22"/>
      <c r="FE5" s="13"/>
      <c r="FF5" s="13"/>
      <c r="FG5" s="22"/>
      <c r="FH5" s="163"/>
      <c r="FI5" s="163"/>
      <c r="FJ5" s="163"/>
      <c r="FK5" s="22"/>
      <c r="FL5" s="22"/>
      <c r="FM5" s="13"/>
      <c r="FN5" s="13"/>
      <c r="FO5" s="26"/>
      <c r="FQ5" s="24"/>
      <c r="FR5" s="21"/>
      <c r="FS5" s="22"/>
      <c r="FT5" s="13"/>
      <c r="FU5" s="13"/>
      <c r="FV5" s="13"/>
      <c r="FW5" s="22"/>
      <c r="FX5" s="13"/>
      <c r="FY5" s="13"/>
      <c r="FZ5" s="22"/>
      <c r="GA5" s="163"/>
      <c r="GB5" s="163"/>
      <c r="GC5" s="163"/>
      <c r="GD5" s="22"/>
      <c r="GE5" s="22"/>
      <c r="GF5" s="13"/>
      <c r="GG5" s="13"/>
      <c r="GH5" s="26"/>
      <c r="GJ5" s="24"/>
      <c r="GK5" s="21"/>
      <c r="GL5" s="22"/>
      <c r="GM5" s="13"/>
      <c r="GN5" s="13"/>
      <c r="GO5" s="13"/>
      <c r="GP5" s="22"/>
      <c r="GQ5" s="13"/>
      <c r="GR5" s="13"/>
      <c r="GS5" s="22"/>
      <c r="GT5" s="163"/>
      <c r="GU5" s="163"/>
      <c r="GV5" s="163"/>
      <c r="GW5" s="22"/>
      <c r="GX5" s="22"/>
      <c r="GY5" s="13"/>
      <c r="GZ5" s="13"/>
      <c r="HA5" s="26"/>
      <c r="HC5" s="24"/>
      <c r="HD5" s="21"/>
      <c r="HE5" s="22"/>
      <c r="HF5" s="13"/>
      <c r="HG5" s="13"/>
      <c r="HH5" s="13"/>
      <c r="HI5" s="22"/>
      <c r="HJ5" s="13"/>
      <c r="HK5" s="13"/>
      <c r="HL5" s="22"/>
      <c r="HM5" s="163"/>
      <c r="HN5" s="163"/>
      <c r="HO5" s="163"/>
      <c r="HP5" s="22"/>
      <c r="HQ5" s="22"/>
      <c r="HR5" s="13"/>
      <c r="HS5" s="13"/>
      <c r="HT5" s="26"/>
      <c r="HV5" s="24"/>
      <c r="HW5" s="21"/>
      <c r="HX5" s="22"/>
      <c r="HY5" s="13"/>
      <c r="HZ5" s="13"/>
      <c r="IA5" s="13"/>
      <c r="IB5" s="22"/>
      <c r="IC5" s="13"/>
      <c r="ID5" s="13"/>
      <c r="IE5" s="22"/>
      <c r="IF5" s="163"/>
      <c r="IG5" s="163"/>
      <c r="IH5" s="163"/>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4" t="s">
        <v>48</v>
      </c>
      <c r="D9" s="164"/>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5" t="s">
        <v>19</v>
      </c>
      <c r="M10" s="166"/>
      <c r="N10" s="167"/>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4" t="s">
        <v>49</v>
      </c>
      <c r="D19" s="164"/>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5" t="s">
        <v>19</v>
      </c>
      <c r="M20" s="166"/>
      <c r="N20" s="167"/>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4" t="s">
        <v>38</v>
      </c>
      <c r="D29" s="164"/>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5" t="s">
        <v>19</v>
      </c>
      <c r="M30" s="166"/>
      <c r="N30" s="167"/>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4" t="s">
        <v>50</v>
      </c>
      <c r="D49" s="164"/>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5" t="s">
        <v>19</v>
      </c>
      <c r="M50" s="166"/>
      <c r="N50" s="167"/>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4" t="s">
        <v>54</v>
      </c>
      <c r="D159" s="164"/>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5" t="s">
        <v>19</v>
      </c>
      <c r="M160" s="166"/>
      <c r="N160" s="167"/>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4" t="s">
        <v>55</v>
      </c>
      <c r="D269" s="164"/>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5" t="s">
        <v>19</v>
      </c>
      <c r="M270" s="166"/>
      <c r="N270" s="167"/>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4" t="s">
        <v>61</v>
      </c>
      <c r="D379" s="164"/>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5" t="s">
        <v>19</v>
      </c>
      <c r="M380" s="166"/>
      <c r="N380" s="167"/>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2"/>
      <c r="D718" s="162"/>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3"/>
      <c r="M719" s="163"/>
      <c r="N719" s="163"/>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2"/>
      <c r="D778" s="162"/>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3"/>
      <c r="M779" s="163"/>
      <c r="N779" s="163"/>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2"/>
      <c r="D838" s="162"/>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3"/>
      <c r="M839" s="163"/>
      <c r="N839" s="163"/>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2"/>
      <c r="D898" s="162"/>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3"/>
      <c r="M899" s="163"/>
      <c r="N899" s="163"/>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2"/>
      <c r="D958" s="162"/>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3"/>
      <c r="M959" s="163"/>
      <c r="N959" s="163"/>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2"/>
      <c r="D1018" s="162"/>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3"/>
      <c r="M1019" s="163"/>
      <c r="N1019" s="163"/>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114</v>
      </c>
      <c r="B1" s="18" t="s">
        <v>113</v>
      </c>
      <c r="C1" s="11">
        <v>23.85</v>
      </c>
      <c r="D1" s="11">
        <v>6.59</v>
      </c>
      <c r="E1" s="11">
        <v>20</v>
      </c>
      <c r="F1" s="11">
        <v>6.76</v>
      </c>
      <c r="G1" s="11">
        <v>22.9</v>
      </c>
      <c r="H1" s="11">
        <v>6.86</v>
      </c>
      <c r="I1" s="11">
        <v>22.9</v>
      </c>
      <c r="J1" s="11">
        <v>5.23</v>
      </c>
      <c r="K1" s="17">
        <f aca="true" t="shared" si="0" ref="K1:K18">IF(((SUM(C1:J1))*100)&lt;&gt;INT((SUM(C1:J1)*100)),"Too many dec places","")</f>
      </c>
    </row>
    <row r="2" spans="1:11" ht="15">
      <c r="A2" t="s">
        <v>107</v>
      </c>
      <c r="B2" s="15" t="s">
        <v>106</v>
      </c>
      <c r="C2" s="11">
        <v>23.25</v>
      </c>
      <c r="D2" s="11">
        <v>7.22</v>
      </c>
      <c r="E2" s="11">
        <v>22.25</v>
      </c>
      <c r="F2" s="11">
        <v>7.26</v>
      </c>
      <c r="G2" s="11">
        <v>22.05</v>
      </c>
      <c r="H2" s="11">
        <v>9.99</v>
      </c>
      <c r="I2" s="11">
        <v>22.45</v>
      </c>
      <c r="J2" s="11">
        <v>7.56</v>
      </c>
      <c r="K2" s="17">
        <f t="shared" si="0"/>
      </c>
    </row>
    <row r="3" spans="1:11" ht="15">
      <c r="A3" t="s">
        <v>122</v>
      </c>
      <c r="B3" s="15" t="s">
        <v>104</v>
      </c>
      <c r="C3" s="11">
        <v>13.7</v>
      </c>
      <c r="D3" s="11">
        <v>9.68</v>
      </c>
      <c r="E3" s="11">
        <v>14.85</v>
      </c>
      <c r="F3" s="11">
        <v>9.94</v>
      </c>
      <c r="G3" s="11">
        <v>19.2</v>
      </c>
      <c r="H3" s="11">
        <v>7.67</v>
      </c>
      <c r="I3" s="11">
        <v>17.5</v>
      </c>
      <c r="J3" s="11">
        <v>8.33</v>
      </c>
      <c r="K3" s="17">
        <f t="shared" si="0"/>
      </c>
    </row>
    <row r="4" spans="1:11" ht="15">
      <c r="A4" t="s">
        <v>108</v>
      </c>
      <c r="B4" s="15" t="s">
        <v>104</v>
      </c>
      <c r="C4" s="11">
        <v>25.05</v>
      </c>
      <c r="D4" s="11">
        <v>7</v>
      </c>
      <c r="E4" s="11">
        <v>24.2</v>
      </c>
      <c r="F4" s="11">
        <v>6.79</v>
      </c>
      <c r="G4" s="11">
        <v>25.25</v>
      </c>
      <c r="H4" s="11">
        <v>6.65</v>
      </c>
      <c r="I4" s="11">
        <v>23.45</v>
      </c>
      <c r="J4" s="11">
        <v>7.41</v>
      </c>
      <c r="K4" s="17">
        <f t="shared" si="0"/>
      </c>
    </row>
    <row r="5" spans="1:11" ht="15">
      <c r="A5" t="s">
        <v>118</v>
      </c>
      <c r="B5" s="15" t="s">
        <v>113</v>
      </c>
      <c r="C5" s="11">
        <v>23.65</v>
      </c>
      <c r="D5" s="11">
        <v>6.9</v>
      </c>
      <c r="E5" s="11">
        <v>19.95</v>
      </c>
      <c r="F5" s="11">
        <v>9.99</v>
      </c>
      <c r="G5" s="11">
        <v>24</v>
      </c>
      <c r="H5" s="11">
        <v>5.18</v>
      </c>
      <c r="I5" s="11">
        <v>19.45</v>
      </c>
      <c r="J5" s="11">
        <v>6.8</v>
      </c>
      <c r="K5" s="17">
        <f t="shared" si="0"/>
      </c>
    </row>
    <row r="6" spans="1:11" ht="15">
      <c r="A6" t="s">
        <v>109</v>
      </c>
      <c r="B6" s="15" t="s">
        <v>104</v>
      </c>
      <c r="C6" s="11">
        <v>23.05</v>
      </c>
      <c r="D6" s="11">
        <v>6.82</v>
      </c>
      <c r="E6" s="11">
        <v>18.65</v>
      </c>
      <c r="F6" s="11">
        <v>7.34</v>
      </c>
      <c r="G6" s="11">
        <v>23.85</v>
      </c>
      <c r="H6" s="11">
        <v>6.57</v>
      </c>
      <c r="I6" s="11">
        <v>18.25</v>
      </c>
      <c r="J6" s="11">
        <v>7.12</v>
      </c>
      <c r="K6" s="17">
        <f t="shared" si="0"/>
      </c>
    </row>
    <row r="7" spans="1:11" ht="15">
      <c r="A7" t="s">
        <v>116</v>
      </c>
      <c r="B7" s="15" t="s">
        <v>104</v>
      </c>
      <c r="C7" s="11">
        <v>21.9</v>
      </c>
      <c r="D7" s="11">
        <v>7.32</v>
      </c>
      <c r="E7" s="11">
        <v>22.5</v>
      </c>
      <c r="F7" s="11">
        <v>7</v>
      </c>
      <c r="G7" s="11">
        <v>24.1</v>
      </c>
      <c r="H7" s="11">
        <v>7.11</v>
      </c>
      <c r="I7" s="11">
        <v>18.05</v>
      </c>
      <c r="J7" s="11">
        <v>8.3</v>
      </c>
      <c r="K7" s="17">
        <f t="shared" si="0"/>
      </c>
    </row>
    <row r="8" spans="1:11" ht="15">
      <c r="A8" t="s">
        <v>119</v>
      </c>
      <c r="B8" s="15" t="s">
        <v>113</v>
      </c>
      <c r="C8" s="11">
        <v>19.05</v>
      </c>
      <c r="D8" s="11">
        <v>6.68</v>
      </c>
      <c r="E8" s="11">
        <v>21.7</v>
      </c>
      <c r="F8" s="11">
        <v>6.72</v>
      </c>
      <c r="G8" s="11">
        <v>23.65</v>
      </c>
      <c r="H8" s="11">
        <v>6.97</v>
      </c>
      <c r="I8" s="11">
        <v>22.7</v>
      </c>
      <c r="J8" s="11">
        <v>7.01</v>
      </c>
      <c r="K8" s="17">
        <f t="shared" si="0"/>
      </c>
    </row>
    <row r="9" spans="1:11" ht="15">
      <c r="A9" t="s">
        <v>110</v>
      </c>
      <c r="B9" s="15" t="s">
        <v>104</v>
      </c>
      <c r="C9" s="11">
        <v>19.55</v>
      </c>
      <c r="D9" s="11">
        <v>8.42</v>
      </c>
      <c r="E9" s="11">
        <v>19.85</v>
      </c>
      <c r="F9" s="11">
        <v>8.59</v>
      </c>
      <c r="G9" s="11">
        <v>20</v>
      </c>
      <c r="H9" s="11">
        <v>8.26</v>
      </c>
      <c r="I9" s="11">
        <v>17.15</v>
      </c>
      <c r="J9" s="11">
        <v>9.99</v>
      </c>
      <c r="K9" s="17">
        <f t="shared" si="0"/>
      </c>
    </row>
    <row r="10" spans="1:11" ht="15">
      <c r="A10" t="s">
        <v>111</v>
      </c>
      <c r="B10" s="15" t="s">
        <v>104</v>
      </c>
      <c r="C10" s="11">
        <v>19.3</v>
      </c>
      <c r="D10" s="11">
        <v>8.57</v>
      </c>
      <c r="E10" s="11">
        <v>17.85</v>
      </c>
      <c r="F10" s="11">
        <v>8.59</v>
      </c>
      <c r="G10" s="11">
        <v>16.9</v>
      </c>
      <c r="H10" s="11">
        <v>8.7</v>
      </c>
      <c r="I10" s="11">
        <v>17.85</v>
      </c>
      <c r="J10" s="11">
        <v>8.7</v>
      </c>
      <c r="K10" s="17">
        <f t="shared" si="0"/>
      </c>
    </row>
    <row r="11" spans="1:11" ht="15">
      <c r="A11" t="s">
        <v>115</v>
      </c>
      <c r="B11" s="15" t="s">
        <v>113</v>
      </c>
      <c r="C11" s="11">
        <v>19.45</v>
      </c>
      <c r="D11" s="11">
        <v>7.14</v>
      </c>
      <c r="E11" s="11">
        <v>16.2</v>
      </c>
      <c r="F11" s="11">
        <v>7.57</v>
      </c>
      <c r="G11" s="11">
        <v>24.55</v>
      </c>
      <c r="H11" s="11">
        <v>6.81</v>
      </c>
      <c r="I11" s="11">
        <v>23.65</v>
      </c>
      <c r="J11" s="11">
        <v>6.82</v>
      </c>
      <c r="K11" s="17">
        <f t="shared" si="0"/>
      </c>
    </row>
    <row r="12" spans="1:11" ht="15">
      <c r="A12" t="s">
        <v>121</v>
      </c>
      <c r="B12" s="15" t="s">
        <v>106</v>
      </c>
      <c r="C12" s="11">
        <v>16.25</v>
      </c>
      <c r="D12" s="11">
        <v>8.16</v>
      </c>
      <c r="E12" s="11">
        <v>17.85</v>
      </c>
      <c r="F12" s="11">
        <v>7.95</v>
      </c>
      <c r="G12" s="11">
        <v>17</v>
      </c>
      <c r="H12" s="11">
        <v>7.98</v>
      </c>
      <c r="I12" s="11">
        <v>16.65</v>
      </c>
      <c r="J12" s="11">
        <v>7.77</v>
      </c>
      <c r="K12" s="17">
        <f t="shared" si="0"/>
      </c>
    </row>
    <row r="13" spans="1:11" ht="15">
      <c r="A13" t="s">
        <v>120</v>
      </c>
      <c r="B13" s="15" t="s">
        <v>106</v>
      </c>
      <c r="C13" s="11">
        <v>20.6</v>
      </c>
      <c r="D13" s="11">
        <v>7.92</v>
      </c>
      <c r="E13" s="11">
        <v>18.65</v>
      </c>
      <c r="F13" s="11">
        <v>7.94</v>
      </c>
      <c r="G13" s="11">
        <v>19.65</v>
      </c>
      <c r="H13" s="11">
        <v>7.67</v>
      </c>
      <c r="I13" s="11">
        <v>18.3</v>
      </c>
      <c r="J13" s="11">
        <v>8.26</v>
      </c>
      <c r="K13" s="17">
        <f t="shared" si="0"/>
      </c>
    </row>
    <row r="14" spans="1:11" ht="15">
      <c r="A14" t="s">
        <v>112</v>
      </c>
      <c r="B14" s="15" t="s">
        <v>113</v>
      </c>
      <c r="C14" s="11">
        <v>20.9</v>
      </c>
      <c r="D14" s="11">
        <v>7.19</v>
      </c>
      <c r="E14" s="11">
        <v>20.8</v>
      </c>
      <c r="F14" s="11">
        <v>7.43</v>
      </c>
      <c r="G14" s="11">
        <v>23.65</v>
      </c>
      <c r="H14" s="11">
        <v>6.71</v>
      </c>
      <c r="I14" s="11">
        <v>22.75</v>
      </c>
      <c r="J14" s="11">
        <v>7.37</v>
      </c>
      <c r="K14" s="17">
        <f t="shared" si="0"/>
      </c>
    </row>
    <row r="15" spans="1:11" ht="15">
      <c r="A15" t="s">
        <v>117</v>
      </c>
      <c r="B15" s="15" t="s">
        <v>106</v>
      </c>
      <c r="C15" s="11">
        <v>21.85</v>
      </c>
      <c r="D15" s="11">
        <v>9.99</v>
      </c>
      <c r="E15" s="11">
        <v>20.5</v>
      </c>
      <c r="F15" s="11">
        <v>7.34</v>
      </c>
      <c r="G15" s="11">
        <v>22.6</v>
      </c>
      <c r="H15" s="11">
        <v>7.32</v>
      </c>
      <c r="I15" s="11">
        <v>21.85</v>
      </c>
      <c r="J15" s="11">
        <v>7.79</v>
      </c>
      <c r="K15" s="17">
        <f t="shared" si="0"/>
      </c>
    </row>
    <row r="16" spans="1:11" ht="15">
      <c r="A16" t="s">
        <v>103</v>
      </c>
      <c r="B16" s="15" t="s">
        <v>104</v>
      </c>
      <c r="C16" s="11">
        <v>21.75</v>
      </c>
      <c r="D16" s="11">
        <v>6.01</v>
      </c>
      <c r="E16" s="11">
        <v>20.25</v>
      </c>
      <c r="F16" s="11">
        <v>7.74</v>
      </c>
      <c r="G16" s="11">
        <v>21.85</v>
      </c>
      <c r="H16" s="11">
        <v>7.41</v>
      </c>
      <c r="I16" s="11">
        <v>20.05</v>
      </c>
      <c r="J16" s="11">
        <v>9.99</v>
      </c>
      <c r="K16" s="17">
        <f t="shared" si="0"/>
      </c>
    </row>
    <row r="17" spans="1:11" ht="15">
      <c r="A17" t="s">
        <v>105</v>
      </c>
      <c r="B17" s="15" t="s">
        <v>106</v>
      </c>
      <c r="C17" s="11">
        <v>18.15</v>
      </c>
      <c r="D17" s="11">
        <v>8.09</v>
      </c>
      <c r="E17" s="11">
        <v>17.85</v>
      </c>
      <c r="F17" s="11">
        <v>8.51</v>
      </c>
      <c r="G17" s="11">
        <v>21.25</v>
      </c>
      <c r="H17" s="11">
        <v>7.85</v>
      </c>
      <c r="I17" s="11">
        <v>20.65</v>
      </c>
      <c r="J17" s="11">
        <v>7.98</v>
      </c>
      <c r="K17" s="17">
        <f t="shared" si="0"/>
      </c>
    </row>
    <row r="18" spans="1:11" ht="15">
      <c r="A18" t="s">
        <v>123</v>
      </c>
      <c r="B18" s="15" t="s">
        <v>104</v>
      </c>
      <c r="C18" s="11">
        <v>14.35</v>
      </c>
      <c r="D18" s="11">
        <v>8.88</v>
      </c>
      <c r="E18" s="11">
        <v>13.7</v>
      </c>
      <c r="F18" s="11">
        <v>9.07</v>
      </c>
      <c r="G18" s="11">
        <v>14.85</v>
      </c>
      <c r="H18" s="11">
        <v>8.98</v>
      </c>
      <c r="I18" s="11">
        <v>13.95</v>
      </c>
      <c r="J18" s="11">
        <v>9.05</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97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7" t="s">
        <v>28</v>
      </c>
      <c r="E1" s="157"/>
      <c r="F1" s="31"/>
      <c r="G1" s="157" t="s">
        <v>29</v>
      </c>
      <c r="H1" s="157"/>
    </row>
    <row r="2" spans="4:18" ht="12.75">
      <c r="D2" s="31" t="s">
        <v>30</v>
      </c>
      <c r="E2" s="31" t="s">
        <v>31</v>
      </c>
      <c r="F2" s="31"/>
      <c r="G2" s="31" t="s">
        <v>30</v>
      </c>
      <c r="H2" s="31" t="s">
        <v>31</v>
      </c>
      <c r="R2"/>
    </row>
    <row r="3" spans="4:8" ht="12.75">
      <c r="D3" s="11">
        <v>1</v>
      </c>
      <c r="E3" s="11">
        <v>50</v>
      </c>
      <c r="G3" s="11">
        <v>1</v>
      </c>
      <c r="H3" s="11">
        <v>25</v>
      </c>
    </row>
    <row r="4" spans="2:17" ht="18" customHeight="1">
      <c r="B4" s="33">
        <v>18</v>
      </c>
      <c r="C4" s="33" t="s">
        <v>51</v>
      </c>
      <c r="D4" s="43"/>
      <c r="E4" s="44"/>
      <c r="F4" s="45"/>
      <c r="G4" s="43"/>
      <c r="H4" s="45"/>
      <c r="I4" s="43"/>
      <c r="J4" s="46"/>
      <c r="K4" s="43"/>
      <c r="L4" s="45"/>
      <c r="M4" s="43"/>
      <c r="N4" s="46"/>
      <c r="O4" s="43"/>
      <c r="P4" s="45"/>
      <c r="Q4" s="43"/>
    </row>
    <row r="5" spans="1:18" ht="12.75">
      <c r="A5" s="29" t="s">
        <v>27</v>
      </c>
      <c r="B5" s="29" t="s">
        <v>20</v>
      </c>
      <c r="C5" s="158"/>
      <c r="D5" s="159"/>
      <c r="E5" s="160"/>
      <c r="G5" s="161"/>
      <c r="H5" s="159"/>
      <c r="I5" s="160"/>
      <c r="K5" s="154"/>
      <c r="L5" s="155"/>
      <c r="M5" s="156"/>
      <c r="O5" s="151"/>
      <c r="P5" s="152"/>
      <c r="Q5" s="153"/>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120</v>
      </c>
      <c r="D7" s="11">
        <v>20.6</v>
      </c>
      <c r="E7" s="11">
        <v>7.92</v>
      </c>
      <c r="F7" s="13"/>
      <c r="G7" t="s">
        <v>110</v>
      </c>
      <c r="H7" s="11">
        <v>19.85</v>
      </c>
      <c r="I7" s="11">
        <v>8.59</v>
      </c>
      <c r="J7" s="22"/>
      <c r="K7" t="s">
        <v>105</v>
      </c>
      <c r="L7" s="11">
        <v>21.25</v>
      </c>
      <c r="M7" s="11">
        <v>7.85</v>
      </c>
      <c r="N7" s="22"/>
      <c r="O7" t="s">
        <v>108</v>
      </c>
      <c r="P7" s="11">
        <v>23.45</v>
      </c>
      <c r="Q7" s="11">
        <v>7.41</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108</v>
      </c>
      <c r="D8" s="11">
        <v>25.05</v>
      </c>
      <c r="E8" s="11">
        <v>7</v>
      </c>
      <c r="F8" s="13"/>
      <c r="G8" t="s">
        <v>120</v>
      </c>
      <c r="H8" s="11">
        <v>18.65</v>
      </c>
      <c r="I8" s="11">
        <v>7.94</v>
      </c>
      <c r="J8" s="22"/>
      <c r="K8" t="s">
        <v>110</v>
      </c>
      <c r="L8" s="11">
        <v>20</v>
      </c>
      <c r="M8" s="11">
        <v>8.26</v>
      </c>
      <c r="N8" s="22"/>
      <c r="O8" t="s">
        <v>105</v>
      </c>
      <c r="P8" s="11">
        <v>20.65</v>
      </c>
      <c r="Q8" s="11">
        <v>7.98</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112</v>
      </c>
      <c r="D9" s="11">
        <v>20.9</v>
      </c>
      <c r="E9" s="11">
        <v>7.19</v>
      </c>
      <c r="F9" s="13"/>
      <c r="G9" t="s">
        <v>121</v>
      </c>
      <c r="H9" s="11">
        <v>17.85</v>
      </c>
      <c r="I9" s="11">
        <v>7.95</v>
      </c>
      <c r="J9" s="22"/>
      <c r="K9" t="s">
        <v>111</v>
      </c>
      <c r="L9" s="11">
        <v>16.9</v>
      </c>
      <c r="M9" s="11">
        <v>8.7</v>
      </c>
      <c r="N9" s="22"/>
      <c r="O9" t="s">
        <v>116</v>
      </c>
      <c r="P9" s="11">
        <v>18.05</v>
      </c>
      <c r="Q9" s="11">
        <v>8.3</v>
      </c>
      <c r="R9" s="17">
        <f t="shared" si="1"/>
      </c>
      <c r="S9" s="20"/>
      <c r="T9" s="20"/>
      <c r="U9" s="20"/>
      <c r="V9" s="20"/>
      <c r="W9" s="20"/>
      <c r="X9" s="20"/>
      <c r="Y9" s="20"/>
      <c r="Z9" s="20"/>
      <c r="AA9" s="20"/>
      <c r="AB9" s="20"/>
      <c r="AC9" s="20"/>
      <c r="AD9" s="20"/>
      <c r="AE9" s="20"/>
    </row>
    <row r="10" spans="1:31" ht="12.75">
      <c r="A10" s="3" t="str">
        <f t="shared" si="0"/>
        <v>OK</v>
      </c>
      <c r="B10" s="21">
        <v>4</v>
      </c>
      <c r="C10" t="s">
        <v>116</v>
      </c>
      <c r="D10" s="11">
        <v>21.9</v>
      </c>
      <c r="E10" s="11">
        <v>7.32</v>
      </c>
      <c r="F10" s="13"/>
      <c r="G10" t="s">
        <v>112</v>
      </c>
      <c r="H10" s="11">
        <v>20.8</v>
      </c>
      <c r="I10" s="11">
        <v>7.43</v>
      </c>
      <c r="J10" s="22"/>
      <c r="K10" t="s">
        <v>121</v>
      </c>
      <c r="L10" s="11">
        <v>17</v>
      </c>
      <c r="M10" s="11">
        <v>7.98</v>
      </c>
      <c r="N10" s="22"/>
      <c r="O10" t="s">
        <v>111</v>
      </c>
      <c r="P10" s="11">
        <v>17.85</v>
      </c>
      <c r="Q10" s="11">
        <v>8.7</v>
      </c>
      <c r="R10" s="17">
        <f t="shared" si="1"/>
      </c>
      <c r="S10" s="20"/>
      <c r="T10" s="20"/>
      <c r="U10" s="20"/>
      <c r="V10" s="20"/>
      <c r="W10" s="20"/>
      <c r="X10" s="20"/>
      <c r="Y10" s="20"/>
      <c r="Z10" s="20"/>
      <c r="AA10" s="20"/>
      <c r="AB10" s="20"/>
      <c r="AC10" s="20"/>
      <c r="AD10" s="20"/>
      <c r="AE10" s="20"/>
    </row>
    <row r="11" spans="1:37" ht="12.75">
      <c r="A11" s="3" t="str">
        <f t="shared" si="0"/>
        <v>OK</v>
      </c>
      <c r="B11" s="21">
        <v>5</v>
      </c>
      <c r="C11" t="s">
        <v>118</v>
      </c>
      <c r="D11" s="11">
        <v>23.65</v>
      </c>
      <c r="E11" s="11">
        <v>6.9</v>
      </c>
      <c r="F11" s="13"/>
      <c r="G11" t="s">
        <v>107</v>
      </c>
      <c r="H11" s="11">
        <v>22.25</v>
      </c>
      <c r="I11" s="11">
        <v>7.26</v>
      </c>
      <c r="J11" s="22"/>
      <c r="K11" t="s">
        <v>103</v>
      </c>
      <c r="L11" s="11">
        <v>21.85</v>
      </c>
      <c r="M11" s="11">
        <v>7.41</v>
      </c>
      <c r="N11" s="22"/>
      <c r="O11" t="s">
        <v>117</v>
      </c>
      <c r="P11" s="11">
        <v>21.85</v>
      </c>
      <c r="Q11" s="11">
        <v>7.79</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117</v>
      </c>
      <c r="D12" s="11">
        <v>21.85</v>
      </c>
      <c r="E12" s="11">
        <v>9.99</v>
      </c>
      <c r="F12" s="13"/>
      <c r="G12" t="s">
        <v>118</v>
      </c>
      <c r="H12" s="11">
        <v>19.95</v>
      </c>
      <c r="I12" s="11">
        <v>9.99</v>
      </c>
      <c r="J12" s="22"/>
      <c r="K12" t="s">
        <v>107</v>
      </c>
      <c r="L12" s="11">
        <v>22.05</v>
      </c>
      <c r="M12" s="11">
        <v>9.99</v>
      </c>
      <c r="N12" s="22"/>
      <c r="O12" t="s">
        <v>103</v>
      </c>
      <c r="P12" s="11">
        <v>20.05</v>
      </c>
      <c r="Q12" s="11">
        <v>9.99</v>
      </c>
      <c r="R12" s="17">
        <f t="shared" si="1"/>
      </c>
      <c r="S12" s="20"/>
      <c r="T12" s="20"/>
      <c r="U12" s="20"/>
      <c r="V12" s="20"/>
      <c r="W12" s="20"/>
      <c r="X12" s="20"/>
      <c r="Y12" s="20"/>
      <c r="Z12" s="20"/>
      <c r="AA12" s="20"/>
      <c r="AB12" s="20"/>
      <c r="AC12" s="20"/>
      <c r="AD12" s="20"/>
      <c r="AE12" s="20"/>
    </row>
    <row r="13" spans="1:31" ht="12.75">
      <c r="A13" s="3" t="str">
        <f t="shared" si="0"/>
        <v>OK</v>
      </c>
      <c r="B13" s="21">
        <v>7</v>
      </c>
      <c r="C13" t="s">
        <v>122</v>
      </c>
      <c r="D13" s="11">
        <v>13.7</v>
      </c>
      <c r="E13" s="11">
        <v>9.68</v>
      </c>
      <c r="F13" s="13"/>
      <c r="G13" t="s">
        <v>114</v>
      </c>
      <c r="H13" s="11">
        <v>20</v>
      </c>
      <c r="I13" s="11">
        <v>6.76</v>
      </c>
      <c r="J13" s="22"/>
      <c r="K13" t="s">
        <v>123</v>
      </c>
      <c r="L13" s="11">
        <v>14.85</v>
      </c>
      <c r="M13" s="11">
        <v>8.98</v>
      </c>
      <c r="N13" s="22"/>
      <c r="O13" t="s">
        <v>119</v>
      </c>
      <c r="P13" s="11">
        <v>22.7</v>
      </c>
      <c r="Q13" s="11">
        <v>7.01</v>
      </c>
      <c r="R13" s="17">
        <f t="shared" si="1"/>
      </c>
      <c r="S13" s="20"/>
      <c r="T13" s="20"/>
      <c r="U13" s="20"/>
      <c r="V13" s="20"/>
      <c r="W13" s="20"/>
      <c r="X13" s="20"/>
      <c r="Y13" s="20"/>
      <c r="Z13" s="20"/>
      <c r="AA13" s="20"/>
      <c r="AB13" s="20"/>
      <c r="AC13" s="20"/>
      <c r="AD13" s="20"/>
      <c r="AE13" s="20"/>
    </row>
    <row r="14" spans="1:31" ht="12.75">
      <c r="A14" s="3" t="str">
        <f t="shared" si="0"/>
        <v>OK</v>
      </c>
      <c r="B14" s="21">
        <v>8</v>
      </c>
      <c r="C14" t="s">
        <v>119</v>
      </c>
      <c r="D14" s="11">
        <v>19.05</v>
      </c>
      <c r="E14" s="11">
        <v>6.68</v>
      </c>
      <c r="F14" s="13"/>
      <c r="G14" t="s">
        <v>122</v>
      </c>
      <c r="H14" s="11">
        <v>14.85</v>
      </c>
      <c r="I14" s="11">
        <v>9.94</v>
      </c>
      <c r="J14" s="22"/>
      <c r="K14" t="s">
        <v>114</v>
      </c>
      <c r="L14" s="11">
        <v>22.9</v>
      </c>
      <c r="M14" s="11">
        <v>6.86</v>
      </c>
      <c r="N14" s="22"/>
      <c r="O14" t="s">
        <v>123</v>
      </c>
      <c r="P14" s="11">
        <v>13.95</v>
      </c>
      <c r="Q14" s="11">
        <v>9.05</v>
      </c>
      <c r="R14" s="17">
        <f t="shared" si="1"/>
      </c>
      <c r="S14" s="20"/>
      <c r="T14" s="20"/>
      <c r="U14" s="20"/>
      <c r="V14" s="20"/>
      <c r="W14" s="20"/>
      <c r="X14" s="20"/>
      <c r="Y14" s="20"/>
      <c r="Z14" s="20"/>
      <c r="AA14" s="20"/>
      <c r="AB14" s="20"/>
      <c r="AC14" s="20"/>
      <c r="AD14" s="20"/>
      <c r="AE14" s="20"/>
    </row>
    <row r="15" spans="1:31" ht="12.75">
      <c r="A15" s="3" t="str">
        <f t="shared" si="0"/>
        <v>OK</v>
      </c>
      <c r="B15" s="21">
        <v>9</v>
      </c>
      <c r="C15" t="s">
        <v>109</v>
      </c>
      <c r="D15" s="11">
        <v>23.05</v>
      </c>
      <c r="E15" s="11">
        <v>6.82</v>
      </c>
      <c r="F15" s="13"/>
      <c r="G15" t="s">
        <v>115</v>
      </c>
      <c r="H15" s="11">
        <v>16.2</v>
      </c>
      <c r="I15" s="11">
        <v>7.57</v>
      </c>
      <c r="J15" s="22"/>
      <c r="K15" t="s">
        <v>120</v>
      </c>
      <c r="L15" s="11">
        <v>19.65</v>
      </c>
      <c r="M15" s="11">
        <v>7.67</v>
      </c>
      <c r="N15" s="22"/>
      <c r="O15" t="s">
        <v>110</v>
      </c>
      <c r="P15" s="11">
        <v>17.15</v>
      </c>
      <c r="Q15" s="11">
        <v>9.99</v>
      </c>
      <c r="R15" s="17">
        <f t="shared" si="1"/>
      </c>
      <c r="S15" s="20"/>
      <c r="T15" s="20"/>
      <c r="U15" s="20"/>
      <c r="V15" s="20"/>
      <c r="W15" s="20"/>
      <c r="X15" s="20"/>
      <c r="Y15" s="20"/>
      <c r="Z15" s="20"/>
      <c r="AA15" s="20"/>
      <c r="AB15" s="20"/>
      <c r="AC15" s="20"/>
      <c r="AD15" s="20"/>
      <c r="AE15" s="20"/>
    </row>
    <row r="16" spans="1:31" ht="12.75">
      <c r="A16" s="3" t="str">
        <f t="shared" si="0"/>
        <v>OK</v>
      </c>
      <c r="B16" s="21">
        <v>10</v>
      </c>
      <c r="C16" t="s">
        <v>110</v>
      </c>
      <c r="D16" s="11">
        <v>19.55</v>
      </c>
      <c r="E16" s="11">
        <v>8.42</v>
      </c>
      <c r="F16" s="13"/>
      <c r="G16" t="s">
        <v>109</v>
      </c>
      <c r="H16" s="11">
        <v>18.65</v>
      </c>
      <c r="I16" s="11">
        <v>7.34</v>
      </c>
      <c r="J16" s="22"/>
      <c r="K16" t="s">
        <v>115</v>
      </c>
      <c r="L16" s="11">
        <v>24.55</v>
      </c>
      <c r="M16" s="11">
        <v>6.81</v>
      </c>
      <c r="N16" s="22"/>
      <c r="O16" t="s">
        <v>120</v>
      </c>
      <c r="P16" s="11">
        <v>18.3</v>
      </c>
      <c r="Q16" s="11">
        <v>8.26</v>
      </c>
      <c r="R16" s="17">
        <f t="shared" si="1"/>
      </c>
      <c r="S16" s="20"/>
      <c r="T16" s="20"/>
      <c r="U16" s="20"/>
      <c r="V16" s="20"/>
      <c r="W16" s="20"/>
      <c r="X16" s="20"/>
      <c r="Y16" s="20"/>
      <c r="Z16" s="20"/>
      <c r="AA16" s="20"/>
      <c r="AB16" s="20"/>
      <c r="AC16" s="20"/>
      <c r="AD16" s="20"/>
      <c r="AE16" s="20"/>
    </row>
    <row r="17" spans="1:31" ht="12.75">
      <c r="A17" s="3" t="str">
        <f t="shared" si="0"/>
        <v>OK</v>
      </c>
      <c r="B17" s="21">
        <v>11</v>
      </c>
      <c r="C17" t="s">
        <v>105</v>
      </c>
      <c r="D17" s="11">
        <v>18.15</v>
      </c>
      <c r="E17" s="11">
        <v>8.09</v>
      </c>
      <c r="F17" s="13"/>
      <c r="G17" t="s">
        <v>108</v>
      </c>
      <c r="H17" s="11">
        <v>24.2</v>
      </c>
      <c r="I17" s="11">
        <v>6.79</v>
      </c>
      <c r="J17" s="22"/>
      <c r="K17" t="s">
        <v>112</v>
      </c>
      <c r="L17" s="11">
        <v>23.65</v>
      </c>
      <c r="M17" s="11">
        <v>6.71</v>
      </c>
      <c r="N17" s="22"/>
      <c r="O17" t="s">
        <v>121</v>
      </c>
      <c r="P17" s="11">
        <v>16.65</v>
      </c>
      <c r="Q17" s="11">
        <v>7.77</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121</v>
      </c>
      <c r="D18" s="11">
        <v>16.25</v>
      </c>
      <c r="E18" s="11">
        <v>8.16</v>
      </c>
      <c r="F18" s="13"/>
      <c r="G18" t="s">
        <v>105</v>
      </c>
      <c r="H18" s="11">
        <v>17.85</v>
      </c>
      <c r="I18" s="11">
        <v>8.51</v>
      </c>
      <c r="J18" s="22"/>
      <c r="K18" t="s">
        <v>108</v>
      </c>
      <c r="L18" s="11">
        <v>25.25</v>
      </c>
      <c r="M18" s="11">
        <v>6.65</v>
      </c>
      <c r="N18" s="22"/>
      <c r="O18" t="s">
        <v>112</v>
      </c>
      <c r="P18" s="11">
        <v>22.75</v>
      </c>
      <c r="Q18" s="11">
        <v>7.37</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111</v>
      </c>
      <c r="D19" s="11">
        <v>19.3</v>
      </c>
      <c r="E19" s="11">
        <v>8.57</v>
      </c>
      <c r="F19" s="13"/>
      <c r="G19" t="s">
        <v>116</v>
      </c>
      <c r="H19" s="11">
        <v>22.5</v>
      </c>
      <c r="I19" s="11">
        <v>7</v>
      </c>
      <c r="J19" s="22"/>
      <c r="K19" t="s">
        <v>109</v>
      </c>
      <c r="L19" s="11">
        <v>23.85</v>
      </c>
      <c r="M19" s="11">
        <v>6.57</v>
      </c>
      <c r="N19" s="22"/>
      <c r="O19" t="s">
        <v>115</v>
      </c>
      <c r="P19" s="11">
        <v>23.65</v>
      </c>
      <c r="Q19" s="11">
        <v>6.82</v>
      </c>
      <c r="R19" s="17">
        <f t="shared" si="2"/>
      </c>
      <c r="S19" s="20"/>
      <c r="T19" s="20"/>
      <c r="U19" s="20"/>
      <c r="V19" s="20"/>
      <c r="W19" s="20"/>
      <c r="X19" s="20"/>
      <c r="Y19" s="20"/>
      <c r="Z19" s="20"/>
      <c r="AA19" s="20"/>
      <c r="AB19" s="20"/>
      <c r="AC19" s="20"/>
      <c r="AD19" s="20"/>
      <c r="AE19" s="20"/>
    </row>
    <row r="20" spans="1:31" ht="12.75">
      <c r="A20" s="3" t="str">
        <f t="shared" si="0"/>
        <v>OK</v>
      </c>
      <c r="B20" s="21">
        <v>14</v>
      </c>
      <c r="C20" t="s">
        <v>115</v>
      </c>
      <c r="D20" s="11">
        <v>19.45</v>
      </c>
      <c r="E20" s="11">
        <v>7.14</v>
      </c>
      <c r="F20" s="13"/>
      <c r="G20" t="s">
        <v>111</v>
      </c>
      <c r="H20" s="11">
        <v>17.85</v>
      </c>
      <c r="I20" s="11">
        <v>8.59</v>
      </c>
      <c r="J20" s="22"/>
      <c r="K20" t="s">
        <v>116</v>
      </c>
      <c r="L20" s="11">
        <v>24.1</v>
      </c>
      <c r="M20" s="11">
        <v>7.11</v>
      </c>
      <c r="N20" s="22"/>
      <c r="O20" t="s">
        <v>109</v>
      </c>
      <c r="P20" s="11">
        <v>18.25</v>
      </c>
      <c r="Q20" s="11">
        <v>7.12</v>
      </c>
      <c r="R20" s="17">
        <f t="shared" si="2"/>
      </c>
      <c r="S20" s="20"/>
      <c r="T20" s="20"/>
      <c r="U20" s="20"/>
      <c r="V20" s="20"/>
      <c r="W20" s="20"/>
      <c r="X20" s="20"/>
      <c r="Y20" s="20"/>
      <c r="Z20" s="20"/>
      <c r="AA20" s="20"/>
      <c r="AB20" s="20"/>
      <c r="AC20" s="20"/>
      <c r="AD20" s="20"/>
      <c r="AE20" s="20"/>
    </row>
    <row r="21" spans="1:31" ht="12.75">
      <c r="A21" s="3" t="str">
        <f t="shared" si="0"/>
        <v>OK</v>
      </c>
      <c r="B21" s="21">
        <v>15</v>
      </c>
      <c r="C21" t="s">
        <v>103</v>
      </c>
      <c r="D21" s="11">
        <v>21.75</v>
      </c>
      <c r="E21" s="11">
        <v>6.01</v>
      </c>
      <c r="F21" s="13"/>
      <c r="G21" t="s">
        <v>119</v>
      </c>
      <c r="H21" s="11">
        <v>21.7</v>
      </c>
      <c r="I21" s="11">
        <v>6.72</v>
      </c>
      <c r="J21" s="22"/>
      <c r="K21" t="s">
        <v>118</v>
      </c>
      <c r="L21" s="11">
        <v>24</v>
      </c>
      <c r="M21" s="11">
        <v>5.18</v>
      </c>
      <c r="N21" s="22"/>
      <c r="O21" t="s">
        <v>114</v>
      </c>
      <c r="P21" s="11">
        <v>22.9</v>
      </c>
      <c r="Q21" s="11">
        <v>5.23</v>
      </c>
      <c r="R21" s="17">
        <f t="shared" si="2"/>
      </c>
      <c r="S21" s="20"/>
      <c r="T21" s="20"/>
      <c r="U21" s="20"/>
      <c r="V21" s="20"/>
      <c r="W21" s="20"/>
      <c r="X21" s="20"/>
      <c r="Y21" s="20"/>
      <c r="Z21" s="20"/>
      <c r="AA21" s="20"/>
      <c r="AB21" s="20"/>
      <c r="AC21" s="20"/>
      <c r="AD21" s="20"/>
      <c r="AE21" s="20"/>
    </row>
    <row r="22" spans="1:31" ht="12.75">
      <c r="A22" s="3" t="str">
        <f t="shared" si="0"/>
        <v>OK</v>
      </c>
      <c r="B22" s="21">
        <v>16</v>
      </c>
      <c r="C22" t="s">
        <v>114</v>
      </c>
      <c r="D22" s="11">
        <v>23.85</v>
      </c>
      <c r="E22" s="11">
        <v>6.59</v>
      </c>
      <c r="F22" s="13"/>
      <c r="G22" t="s">
        <v>103</v>
      </c>
      <c r="H22" s="11">
        <v>20.25</v>
      </c>
      <c r="I22" s="11">
        <v>7.74</v>
      </c>
      <c r="J22" s="22"/>
      <c r="K22" t="s">
        <v>119</v>
      </c>
      <c r="L22" s="11">
        <v>23.65</v>
      </c>
      <c r="M22" s="11">
        <v>6.97</v>
      </c>
      <c r="N22" s="22"/>
      <c r="O22" t="s">
        <v>118</v>
      </c>
      <c r="P22" s="11">
        <v>19.45</v>
      </c>
      <c r="Q22" s="11">
        <v>6.8</v>
      </c>
      <c r="R22" s="17">
        <f t="shared" si="2"/>
      </c>
      <c r="S22" s="20"/>
      <c r="T22" s="20"/>
      <c r="U22" s="20"/>
      <c r="V22" s="20"/>
      <c r="W22" s="20"/>
      <c r="X22" s="20"/>
      <c r="Y22" s="20"/>
      <c r="Z22" s="20"/>
      <c r="AA22" s="20"/>
      <c r="AB22" s="20"/>
      <c r="AC22" s="20"/>
      <c r="AD22" s="20"/>
      <c r="AE22" s="20"/>
    </row>
    <row r="23" spans="1:31" ht="12.75">
      <c r="A23" s="3" t="str">
        <f t="shared" si="0"/>
        <v>OK</v>
      </c>
      <c r="B23" s="21">
        <v>17</v>
      </c>
      <c r="C23" t="s">
        <v>123</v>
      </c>
      <c r="D23" s="11">
        <v>14.35</v>
      </c>
      <c r="E23" s="11">
        <v>8.88</v>
      </c>
      <c r="F23" s="13"/>
      <c r="G23" t="s">
        <v>117</v>
      </c>
      <c r="H23" s="11">
        <v>20.5</v>
      </c>
      <c r="I23" s="11">
        <v>7.34</v>
      </c>
      <c r="J23" s="22"/>
      <c r="K23" t="s">
        <v>122</v>
      </c>
      <c r="L23" s="11">
        <v>19.2</v>
      </c>
      <c r="M23" s="11">
        <v>7.67</v>
      </c>
      <c r="N23" s="22"/>
      <c r="O23" t="s">
        <v>107</v>
      </c>
      <c r="P23" s="11">
        <v>22.45</v>
      </c>
      <c r="Q23" s="11">
        <v>7.56</v>
      </c>
      <c r="R23" s="17">
        <f t="shared" si="2"/>
      </c>
      <c r="S23" s="20"/>
      <c r="T23" s="20"/>
      <c r="U23" s="20"/>
      <c r="V23" s="20"/>
      <c r="W23" s="20"/>
      <c r="X23" s="20"/>
      <c r="Y23" s="20"/>
      <c r="Z23" s="20"/>
      <c r="AA23" s="20"/>
      <c r="AB23" s="20"/>
      <c r="AC23" s="20"/>
      <c r="AD23" s="20"/>
      <c r="AE23" s="20"/>
    </row>
    <row r="24" spans="1:31" ht="12.75">
      <c r="A24" s="3" t="str">
        <f t="shared" si="0"/>
        <v>OK</v>
      </c>
      <c r="B24" s="21">
        <v>18</v>
      </c>
      <c r="C24" t="s">
        <v>107</v>
      </c>
      <c r="D24" s="11">
        <v>23.25</v>
      </c>
      <c r="E24" s="11">
        <v>7.22</v>
      </c>
      <c r="F24" s="13"/>
      <c r="G24" t="s">
        <v>123</v>
      </c>
      <c r="H24" s="11">
        <v>13.7</v>
      </c>
      <c r="I24" s="11">
        <v>9.07</v>
      </c>
      <c r="J24" s="22"/>
      <c r="K24" t="s">
        <v>117</v>
      </c>
      <c r="L24" s="11">
        <v>22.6</v>
      </c>
      <c r="M24" s="11">
        <v>7.32</v>
      </c>
      <c r="N24" s="22"/>
      <c r="O24" t="s">
        <v>122</v>
      </c>
      <c r="P24" s="11">
        <v>17.5</v>
      </c>
      <c r="Q24" s="11">
        <v>8.33</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M7:M76 Q7:Q76 E7:E76 I7:I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2012-01-20T20:44:09Z</dcterms:modified>
  <cp:category/>
  <cp:version/>
  <cp:contentType/>
  <cp:contentStatus/>
</cp:coreProperties>
</file>