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<sst xmlns="http://schemas.openxmlformats.org/spreadsheetml/2006/main" count="853" uniqueCount="166">
  <si>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</si>
  <si>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</si>
  <si>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</si>
  <si>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</si>
  <si>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</si>
  <si>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</si>
  <si>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</si>
  <si>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</si>
  <si>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</si>
  <si>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</si>
  <si>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</si>
  <si>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</si>
  <si>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</si>
  <si>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</si>
  <si>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</si>
  <si>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</si>
  <si>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</si>
  <si>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</si>
  <si>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</si>
  <si>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</si>
  <si>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</si>
  <si>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</si>
  <si>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</si>
  <si>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</si>
  <si>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</si>
  <si>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</si>
  <si>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</si>
  <si>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</si>
  <si>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</si>
  <si>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</si>
  <si>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</si>
  <si>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</si>
  <si>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</si>
  <si>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</si>
  <si>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</si>
  <si>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</si>
  <si>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</si>
  <si>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</si>
  <si>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</si>
  <si>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</si>
  <si>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</si>
  <si>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</si>
  <si>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</si>
  <si>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</si>
  <si>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</si>
  <si>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</si>
  <si>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</si>
  <si>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</si>
  <si>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</si>
  <si>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</si>
  <si>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</si>
  <si>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</si>
  <si>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</si>
  <si>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</si>
  <si>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</si>
  <si>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</si>
  <si>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</si>
  <si>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</si>
  <si>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</si>
  <si>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</si>
  <si>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</si>
  <si>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</si>
  <si>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</si>
  <si>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</si>
  <si>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</si>
  <si>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</si>
  <si>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</si>
  <si>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</si>
  <si>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</si>
  <si>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</si>
  <si>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</si>
  <si>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</si>
  <si>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</si>
  <si>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</si>
  <si>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</si>
  <si>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</si>
  <si>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</si>
  <si>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</si>
  <si>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</si>
  <si>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</si>
  <si>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</si>
  <si>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</si>
  <si>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</si>
  <si>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</si>
  <si>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</si>
  <si>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</si>
  <si>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</si>
  <si>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</si>
  <si>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</si>
  <si>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</si>
  <si>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</si>
  <si>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</si>
  <si>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</si>
  <si>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</si>
  <si>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</si>
  <si>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</si>
  <si>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</si>
  <si>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</si>
  <si>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</si>
  <si>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</si>
  <si>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</si>
  <si>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</si>
  <si>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</si>
  <si>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DEANE</t>
  </si>
  <si>
    <t>ANDY P</t>
  </si>
  <si>
    <t>ANDY W</t>
  </si>
  <si>
    <t>CRAIG</t>
  </si>
  <si>
    <t>CLIVE</t>
  </si>
  <si>
    <t>JOHN F</t>
  </si>
  <si>
    <t>ROBIN</t>
  </si>
  <si>
    <t>MARC</t>
  </si>
  <si>
    <t>Spare</t>
  </si>
  <si>
    <t>Spare 2</t>
  </si>
  <si>
    <t>WHITE</t>
  </si>
  <si>
    <t>LANE</t>
  </si>
  <si>
    <t>ROB</t>
  </si>
  <si>
    <t>N</t>
  </si>
  <si>
    <t>HANNAH</t>
  </si>
  <si>
    <t>M</t>
  </si>
  <si>
    <t>ANDREW</t>
  </si>
  <si>
    <t>DAVID</t>
  </si>
  <si>
    <t>PAUL W</t>
  </si>
  <si>
    <t>PAUL H</t>
  </si>
  <si>
    <t>P</t>
  </si>
  <si>
    <t>GARETH</t>
  </si>
  <si>
    <t>DAVE R</t>
  </si>
  <si>
    <t>JON</t>
  </si>
  <si>
    <t>DARREN</t>
  </si>
  <si>
    <t>CALLUM</t>
  </si>
  <si>
    <t>TONY</t>
  </si>
  <si>
    <t>LOIUS</t>
  </si>
  <si>
    <t>HENRY</t>
  </si>
  <si>
    <t>GRID</t>
  </si>
  <si>
    <t>Q</t>
  </si>
  <si>
    <t>Track Length = 87' 7''</t>
  </si>
  <si>
    <t>David Hannington</t>
  </si>
  <si>
    <t>Nascar</t>
  </si>
  <si>
    <t>Gareth Winslade</t>
  </si>
  <si>
    <t>Dave Rouse</t>
  </si>
  <si>
    <t>Andy Whorton</t>
  </si>
  <si>
    <t>Marc Townsend</t>
  </si>
  <si>
    <t>Robin Cornwall</t>
  </si>
  <si>
    <t>Deane Walpole</t>
  </si>
  <si>
    <t>Darren Mcharg</t>
  </si>
  <si>
    <t>Clive Harland</t>
  </si>
  <si>
    <t>Rob Lees</t>
  </si>
  <si>
    <t>Paul Whorton</t>
  </si>
  <si>
    <t>Paul Homewood</t>
  </si>
  <si>
    <t>Modified</t>
  </si>
  <si>
    <t>John Ferrigno</t>
  </si>
  <si>
    <t>Andrew Rose</t>
  </si>
  <si>
    <t>Callum Davidson</t>
  </si>
  <si>
    <t>Tony Stacey</t>
  </si>
  <si>
    <t>Hannah Rose</t>
  </si>
  <si>
    <t>Henry Townsend</t>
  </si>
  <si>
    <t>Louis Townsend</t>
  </si>
  <si>
    <t>Pro-Mod</t>
  </si>
  <si>
    <t>Jon Cryer</t>
  </si>
  <si>
    <t>Craig Homewood</t>
  </si>
  <si>
    <t>Andy Player</t>
  </si>
  <si>
    <t>w</t>
  </si>
  <si>
    <t>A</t>
  </si>
  <si>
    <t>B</t>
  </si>
  <si>
    <t>C</t>
  </si>
  <si>
    <t>D</t>
  </si>
  <si>
    <t>Martin Hill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</si>
</sst>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sz val="10"/>
      <name val="Arial Unicode MS"/>
      <family val="2"/>
    </font>
    <font>
      <sz val="10"/>
      <color indexed="8"/>
      <name val="Arial Unicode MS"/>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b/>
      <sz val="6"/>
      <name val="Arial Unicode MS"/>
      <family val="2"/>
    </font>
    <font>
      <b/>
      <sz val="10"/>
      <color indexed="8"/>
      <name val="Arial Unicode MS"/>
      <family val="2"/>
    </font>
    <font>
      <sz val="10"/>
      <color indexed="10"/>
      <name val="Arial Unicode MS"/>
      <family val="2"/>
    </font>
    <font>
      <sz val="10"/>
      <color indexed="61"/>
      <name val="Arial Unicode MS"/>
      <family val="2"/>
    </font>
    <font>
      <sz val="7"/>
      <color indexed="12"/>
      <name val="Arial Unicode MS"/>
      <family val="2"/>
    </font>
    <font>
      <sz val="7"/>
      <color indexed="8"/>
      <name val="Arial Unicode MS"/>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s>
  <borders count="35">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top>
        <color indexed="63"/>
      </top>
      <bottom style="thin"/>
    </border>
    <border>
      <left style="thin"/>
      <right style="thin"/>
      <top>
        <color indexed="63"/>
      </top>
      <bottom style="thin"/>
    </border>
    <border>
      <left style="thin"/>
      <right style="double">
        <color indexed="10"/>
      </right>
      <top>
        <color indexed="63"/>
      </top>
      <bottom style="thin"/>
    </border>
    <border>
      <left style="double">
        <color indexed="17"/>
      </left>
      <right style="thin">
        <color indexed="21"/>
      </right>
      <top style="double">
        <color indexed="17"/>
      </top>
      <bottom style="thin">
        <color indexed="21"/>
      </bottom>
    </border>
    <border>
      <left style="thin">
        <color indexed="21"/>
      </left>
      <right style="thin">
        <color indexed="21"/>
      </right>
      <top style="double">
        <color indexed="17"/>
      </top>
      <bottom style="thin">
        <color indexed="21"/>
      </bottom>
    </border>
    <border>
      <left style="thin">
        <color indexed="21"/>
      </left>
      <right style="double">
        <color indexed="17"/>
      </right>
      <top style="double">
        <color indexed="17"/>
      </top>
      <bottom style="thin">
        <color indexed="21"/>
      </bottom>
    </border>
    <border>
      <left style="double">
        <color indexed="17"/>
      </left>
      <right style="thin">
        <color indexed="21"/>
      </right>
      <top style="thin">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double">
        <color indexed="17"/>
      </right>
      <top style="thin">
        <color indexed="21"/>
      </top>
      <bottom style="thin">
        <color indexed="21"/>
      </bottom>
    </border>
    <border>
      <left style="double">
        <color indexed="17"/>
      </left>
      <right style="thin">
        <color indexed="21"/>
      </right>
      <top style="thin">
        <color indexed="21"/>
      </top>
      <bottom style="double">
        <color indexed="17"/>
      </bottom>
    </border>
    <border>
      <left style="thin">
        <color indexed="21"/>
      </left>
      <right style="thin">
        <color indexed="21"/>
      </right>
      <top style="thin">
        <color indexed="21"/>
      </top>
      <bottom style="double">
        <color indexed="17"/>
      </bottom>
    </border>
    <border>
      <left style="thin">
        <color indexed="21"/>
      </left>
      <right style="double">
        <color indexed="17"/>
      </right>
      <top style="thin">
        <color indexed="21"/>
      </top>
      <bottom style="double">
        <color indexed="17"/>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6" fillId="0" borderId="0" xfId="0" applyFont="1" applyAlignment="1" applyProtection="1">
      <alignment horizontal="center"/>
      <protection locked="0"/>
    </xf>
    <xf numFmtId="17" fontId="16"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0" fillId="5" borderId="22" xfId="0" applyFont="1" applyFill="1" applyBorder="1" applyAlignment="1" applyProtection="1">
      <alignment horizontal="center"/>
      <protection/>
    </xf>
    <xf numFmtId="0" fontId="19" fillId="5" borderId="23" xfId="0" applyFont="1" applyFill="1" applyBorder="1" applyAlignment="1" applyProtection="1">
      <alignment horizontal="center"/>
      <protection locked="0"/>
    </xf>
    <xf numFmtId="2" fontId="11" fillId="5" borderId="23" xfId="0" applyNumberFormat="1" applyFont="1" applyFill="1" applyBorder="1" applyAlignment="1" applyProtection="1">
      <alignment horizontal="center"/>
      <protection/>
    </xf>
    <xf numFmtId="2" fontId="12" fillId="6" borderId="24" xfId="0" applyNumberFormat="1" applyFont="1" applyFill="1" applyBorder="1" applyAlignment="1" applyProtection="1">
      <alignment horizontal="center"/>
      <protection/>
    </xf>
    <xf numFmtId="0" fontId="26" fillId="5" borderId="25" xfId="0" applyFont="1" applyFill="1" applyBorder="1" applyAlignment="1" applyProtection="1">
      <alignment/>
      <protection/>
    </xf>
    <xf numFmtId="0" fontId="27" fillId="5" borderId="26" xfId="0" applyFont="1" applyFill="1" applyBorder="1" applyAlignment="1" applyProtection="1">
      <alignment horizontal="center"/>
      <protection/>
    </xf>
    <xf numFmtId="0" fontId="28" fillId="7" borderId="26" xfId="0" applyFont="1" applyFill="1" applyBorder="1" applyAlignment="1" applyProtection="1">
      <alignment horizontal="center"/>
      <protection/>
    </xf>
    <xf numFmtId="0" fontId="28" fillId="8" borderId="26" xfId="0" applyFont="1" applyFill="1" applyBorder="1" applyAlignment="1" applyProtection="1">
      <alignment horizontal="center"/>
      <protection/>
    </xf>
    <xf numFmtId="0" fontId="28" fillId="4" borderId="26" xfId="0" applyFont="1" applyFill="1" applyBorder="1" applyAlignment="1" applyProtection="1">
      <alignment horizontal="center"/>
      <protection/>
    </xf>
    <xf numFmtId="0" fontId="29" fillId="5" borderId="26" xfId="0" applyFont="1" applyFill="1" applyBorder="1" applyAlignment="1" applyProtection="1">
      <alignment horizontal="center"/>
      <protection/>
    </xf>
    <xf numFmtId="0" fontId="29" fillId="0" borderId="26" xfId="0" applyFont="1" applyFill="1" applyBorder="1" applyAlignment="1" applyProtection="1">
      <alignment horizontal="center"/>
      <protection/>
    </xf>
    <xf numFmtId="0" fontId="30" fillId="5" borderId="26" xfId="0" applyFont="1" applyFill="1" applyBorder="1" applyAlignment="1" applyProtection="1">
      <alignment horizontal="center"/>
      <protection/>
    </xf>
    <xf numFmtId="0" fontId="31" fillId="5" borderId="27" xfId="0" applyFont="1" applyFill="1" applyBorder="1" applyAlignment="1" applyProtection="1">
      <alignment horizontal="center"/>
      <protection/>
    </xf>
    <xf numFmtId="0" fontId="32" fillId="5" borderId="28" xfId="0" applyFont="1" applyFill="1" applyBorder="1" applyAlignment="1" applyProtection="1">
      <alignment horizontal="left"/>
      <protection/>
    </xf>
    <xf numFmtId="0" fontId="32" fillId="5" borderId="29" xfId="0" applyFont="1" applyFill="1" applyBorder="1" applyAlignment="1" applyProtection="1">
      <alignment horizontal="center"/>
      <protection/>
    </xf>
    <xf numFmtId="0" fontId="33" fillId="7" borderId="29" xfId="0" applyFont="1" applyFill="1" applyBorder="1" applyAlignment="1" applyProtection="1">
      <alignment horizontal="center"/>
      <protection/>
    </xf>
    <xf numFmtId="0" fontId="34" fillId="8" borderId="29" xfId="0" applyFont="1" applyFill="1" applyBorder="1" applyAlignment="1" applyProtection="1">
      <alignment horizontal="center"/>
      <protection/>
    </xf>
    <xf numFmtId="0" fontId="35" fillId="4" borderId="29" xfId="0" applyFont="1" applyFill="1" applyBorder="1" applyAlignment="1" applyProtection="1">
      <alignment horizontal="center"/>
      <protection/>
    </xf>
    <xf numFmtId="0" fontId="33" fillId="6" borderId="29" xfId="0" applyFont="1" applyFill="1" applyBorder="1" applyAlignment="1" applyProtection="1">
      <alignment horizontal="center"/>
      <protection/>
    </xf>
    <xf numFmtId="0" fontId="32" fillId="5" borderId="29" xfId="0" applyFont="1" applyFill="1" applyBorder="1" applyAlignment="1" applyProtection="1">
      <alignment horizontal="center" wrapText="1"/>
      <protection/>
    </xf>
    <xf numFmtId="0" fontId="32" fillId="5" borderId="30" xfId="0" applyFont="1" applyFill="1" applyBorder="1" applyAlignment="1" applyProtection="1">
      <alignment horizontal="center" vertical="center" wrapText="1"/>
      <protection/>
    </xf>
    <xf numFmtId="0" fontId="24" fillId="5" borderId="28" xfId="0" applyFont="1" applyFill="1" applyBorder="1" applyAlignment="1" applyProtection="1">
      <alignment horizontal="center"/>
      <protection/>
    </xf>
    <xf numFmtId="0" fontId="24" fillId="0" borderId="29" xfId="0" applyFont="1" applyBorder="1" applyAlignment="1">
      <alignment/>
    </xf>
    <xf numFmtId="0" fontId="24" fillId="5" borderId="29" xfId="0" applyFont="1" applyFill="1" applyBorder="1" applyAlignment="1" applyProtection="1">
      <alignment horizontal="center"/>
      <protection locked="0"/>
    </xf>
    <xf numFmtId="2" fontId="24" fillId="0" borderId="29" xfId="0" applyNumberFormat="1" applyFont="1" applyBorder="1" applyAlignment="1" applyProtection="1">
      <alignment horizontal="center"/>
      <protection locked="0"/>
    </xf>
    <xf numFmtId="2" fontId="25" fillId="5" borderId="29" xfId="0" applyNumberFormat="1" applyFont="1" applyFill="1" applyBorder="1" applyAlignment="1" applyProtection="1">
      <alignment horizontal="center"/>
      <protection/>
    </xf>
    <xf numFmtId="0" fontId="25" fillId="5" borderId="29" xfId="0" applyNumberFormat="1" applyFont="1" applyFill="1" applyBorder="1" applyAlignment="1" applyProtection="1">
      <alignment horizontal="center"/>
      <protection/>
    </xf>
    <xf numFmtId="2" fontId="24" fillId="6" borderId="30" xfId="0" applyNumberFormat="1" applyFont="1" applyFill="1" applyBorder="1" applyAlignment="1" applyProtection="1">
      <alignment horizontal="center"/>
      <protection/>
    </xf>
    <xf numFmtId="0" fontId="24" fillId="5" borderId="31" xfId="0" applyFont="1" applyFill="1" applyBorder="1" applyAlignment="1" applyProtection="1">
      <alignment horizontal="center"/>
      <protection/>
    </xf>
    <xf numFmtId="0" fontId="24" fillId="0" borderId="32" xfId="0" applyFont="1" applyBorder="1" applyAlignment="1">
      <alignment/>
    </xf>
    <xf numFmtId="0" fontId="24" fillId="5" borderId="32" xfId="0" applyFont="1" applyFill="1" applyBorder="1" applyAlignment="1" applyProtection="1">
      <alignment horizontal="center"/>
      <protection locked="0"/>
    </xf>
    <xf numFmtId="2" fontId="24" fillId="0" borderId="32" xfId="0" applyNumberFormat="1" applyFont="1" applyBorder="1" applyAlignment="1" applyProtection="1">
      <alignment horizontal="center"/>
      <protection locked="0"/>
    </xf>
    <xf numFmtId="2" fontId="25" fillId="5" borderId="32" xfId="0" applyNumberFormat="1" applyFont="1" applyFill="1" applyBorder="1" applyAlignment="1" applyProtection="1">
      <alignment horizontal="center"/>
      <protection/>
    </xf>
    <xf numFmtId="0" fontId="25" fillId="5" borderId="32" xfId="0" applyNumberFormat="1" applyFont="1" applyFill="1" applyBorder="1" applyAlignment="1" applyProtection="1">
      <alignment horizontal="center"/>
      <protection/>
    </xf>
    <xf numFmtId="2" fontId="24" fillId="6" borderId="33" xfId="0" applyNumberFormat="1" applyFont="1" applyFill="1" applyBorder="1" applyAlignment="1" applyProtection="1">
      <alignment horizontal="center"/>
      <protection/>
    </xf>
    <xf numFmtId="0" fontId="38" fillId="6" borderId="26" xfId="0" applyFont="1" applyFill="1" applyBorder="1" applyAlignment="1" applyProtection="1">
      <alignment horizontal="center"/>
      <protection/>
    </xf>
    <xf numFmtId="0" fontId="36" fillId="5" borderId="29" xfId="0" applyFont="1" applyFill="1" applyBorder="1" applyAlignment="1" applyProtection="1">
      <alignment horizontal="center" vertical="center" wrapText="1"/>
      <protection/>
    </xf>
    <xf numFmtId="0" fontId="37" fillId="5" borderId="29" xfId="0" applyFont="1" applyFill="1" applyBorder="1" applyAlignment="1" applyProtection="1">
      <alignment horizontal="center" vertical="center" wrapText="1"/>
      <protection/>
    </xf>
    <xf numFmtId="0" fontId="27" fillId="5" borderId="29" xfId="0" applyFont="1" applyFill="1" applyBorder="1" applyAlignment="1" applyProtection="1">
      <alignment horizontal="left"/>
      <protection/>
    </xf>
    <xf numFmtId="2" fontId="39" fillId="5" borderId="29" xfId="0" applyNumberFormat="1" applyFont="1" applyFill="1" applyBorder="1" applyAlignment="1" applyProtection="1">
      <alignment horizontal="center"/>
      <protection/>
    </xf>
    <xf numFmtId="0" fontId="39" fillId="5" borderId="29" xfId="0" applyNumberFormat="1" applyFont="1" applyFill="1" applyBorder="1" applyAlignment="1" applyProtection="1">
      <alignment horizontal="center"/>
      <protection/>
    </xf>
    <xf numFmtId="2" fontId="40" fillId="0" borderId="29" xfId="0" applyNumberFormat="1" applyFont="1" applyBorder="1" applyAlignment="1" applyProtection="1">
      <alignment horizontal="center"/>
      <protection locked="0"/>
    </xf>
    <xf numFmtId="2" fontId="41" fillId="0" borderId="29" xfId="0" applyNumberFormat="1" applyFont="1" applyBorder="1" applyAlignment="1" applyProtection="1">
      <alignment horizontal="center"/>
      <protection locked="0"/>
    </xf>
    <xf numFmtId="2" fontId="40" fillId="9" borderId="29" xfId="0" applyNumberFormat="1" applyFont="1" applyFill="1" applyBorder="1" applyAlignment="1" applyProtection="1">
      <alignment horizontal="center"/>
      <protection locked="0"/>
    </xf>
    <xf numFmtId="2" fontId="41" fillId="9" borderId="29" xfId="0" applyNumberFormat="1" applyFont="1" applyFill="1" applyBorder="1" applyAlignment="1" applyProtection="1">
      <alignment horizontal="center"/>
      <protection locked="0"/>
    </xf>
    <xf numFmtId="2" fontId="42" fillId="10" borderId="29" xfId="0" applyNumberFormat="1" applyFont="1" applyFill="1" applyBorder="1" applyAlignment="1" applyProtection="1">
      <alignment horizontal="center"/>
      <protection/>
    </xf>
    <xf numFmtId="2" fontId="43" fillId="8" borderId="29" xfId="0" applyNumberFormat="1" applyFont="1" applyFill="1" applyBorder="1" applyAlignment="1" applyProtection="1">
      <alignment horizontal="center"/>
      <protection/>
    </xf>
    <xf numFmtId="2" fontId="43" fillId="5" borderId="29" xfId="0" applyNumberFormat="1" applyFont="1" applyFill="1" applyBorder="1" applyAlignment="1" applyProtection="1">
      <alignment horizontal="center"/>
      <protection/>
    </xf>
    <xf numFmtId="2" fontId="43" fillId="7" borderId="29" xfId="0" applyNumberFormat="1" applyFont="1" applyFill="1" applyBorder="1" applyAlignment="1" applyProtection="1">
      <alignment horizontal="center"/>
      <protection/>
    </xf>
    <xf numFmtId="2" fontId="43" fillId="10" borderId="29" xfId="0" applyNumberFormat="1" applyFont="1" applyFill="1" applyBorder="1" applyAlignment="1" applyProtection="1">
      <alignment horizontal="center"/>
      <protection/>
    </xf>
    <xf numFmtId="2" fontId="43" fillId="5" borderId="32" xfId="0" applyNumberFormat="1" applyFont="1" applyFill="1" applyBorder="1" applyAlignment="1" applyProtection="1">
      <alignment horizontal="center"/>
      <protection/>
    </xf>
    <xf numFmtId="2" fontId="40" fillId="5" borderId="29" xfId="0" applyNumberFormat="1" applyFont="1" applyFill="1" applyBorder="1" applyAlignment="1" applyProtection="1">
      <alignment horizontal="center"/>
      <protection/>
    </xf>
    <xf numFmtId="2" fontId="40" fillId="9" borderId="29" xfId="0" applyNumberFormat="1" applyFont="1" applyFill="1" applyBorder="1" applyAlignment="1" applyProtection="1">
      <alignment horizontal="center"/>
      <protection/>
    </xf>
    <xf numFmtId="0" fontId="28" fillId="5" borderId="28" xfId="0" applyFont="1" applyFill="1" applyBorder="1" applyAlignment="1" applyProtection="1">
      <alignment horizont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4"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4"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4"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4"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113</v>
      </c>
      <c r="K3" s="87" t="s">
        <v>114</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122</v>
      </c>
      <c r="C5" s="18" t="s">
        <v>118</v>
      </c>
      <c r="D5" s="11">
        <v>25.85</v>
      </c>
      <c r="E5" s="11">
        <v>5.82</v>
      </c>
      <c r="F5" s="11">
        <v>23.6</v>
      </c>
      <c r="G5" s="11">
        <v>6.33</v>
      </c>
      <c r="H5" s="11">
        <v>28.75</v>
      </c>
      <c r="I5" s="11">
        <v>5.67</v>
      </c>
      <c r="J5" s="11">
        <v>28.05</v>
      </c>
      <c r="K5" s="11">
        <v>5.67</v>
      </c>
      <c r="L5" s="55">
        <f aca="true" t="shared" si="0" ref="L5:L28">SUM(D5,F5,H5,J5)</f>
        <v>106.25</v>
      </c>
      <c r="M5" s="56">
        <f aca="true" t="shared" si="1" ref="M5:M28">IF(COUNT(D5,F5,H5,J5)=4,MINA(D5,F5,H5,J5),0)</f>
        <v>23.6</v>
      </c>
      <c r="N5" s="56">
        <f aca="true" t="shared" si="2" ref="N5:N28">SUM(L5-M5)</f>
        <v>82.65</v>
      </c>
      <c r="O5" s="56">
        <f aca="true" t="shared" si="3" ref="O5:O28">MAX(D5,F5,H5,J5)</f>
        <v>28.75</v>
      </c>
      <c r="P5" s="56">
        <f aca="true" t="shared" si="4" ref="P5:P28">MIN(E5,G5,I5,K5)</f>
        <v>5.67</v>
      </c>
      <c r="Q5" s="56"/>
      <c r="R5" s="56"/>
      <c r="S5" s="55">
        <v>0</v>
      </c>
      <c r="T5" s="56"/>
      <c r="U5" s="56">
        <f aca="true" t="shared" si="5" ref="U5:U28">MAX(O5,S5)</f>
        <v>28.75</v>
      </c>
      <c r="V5" s="56">
        <f aca="true" t="shared" si="6" ref="V5:V28">MIN(P5,T5)</f>
        <v>5.67</v>
      </c>
      <c r="W5" s="57">
        <f>IF(V5&lt;&gt;0,SUM($X$3/V5*12),"")</f>
        <v>184.12698412698413</v>
      </c>
      <c r="X5" s="57">
        <f>IF(V5&lt;&gt;0,SUM(3600/V5*$X$3/5280),"")</f>
        <v>10.461760461760461</v>
      </c>
    </row>
    <row r="6" spans="1:24" ht="15" thickBot="1">
      <c r="A6" s="66"/>
      <c r="B6" t="s">
        <v>108</v>
      </c>
      <c r="C6" s="15" t="s">
        <v>118</v>
      </c>
      <c r="D6" s="11">
        <v>26.3</v>
      </c>
      <c r="E6" s="11">
        <v>6.18</v>
      </c>
      <c r="F6" s="11">
        <v>0</v>
      </c>
      <c r="G6" s="11">
        <v>0</v>
      </c>
      <c r="H6" s="11">
        <v>26.55</v>
      </c>
      <c r="I6" s="11">
        <v>5.81</v>
      </c>
      <c r="J6" s="11">
        <v>25.15</v>
      </c>
      <c r="K6" s="11">
        <v>6.26</v>
      </c>
      <c r="L6" s="55">
        <f t="shared" si="0"/>
        <v>78</v>
      </c>
      <c r="M6" s="56">
        <f t="shared" si="1"/>
        <v>0</v>
      </c>
      <c r="N6" s="56">
        <f t="shared" si="2"/>
        <v>78</v>
      </c>
      <c r="O6" s="56">
        <f t="shared" si="3"/>
        <v>26.55</v>
      </c>
      <c r="P6" s="56">
        <f t="shared" si="4"/>
        <v>0</v>
      </c>
      <c r="Q6" s="56"/>
      <c r="R6" s="56"/>
      <c r="S6" s="55">
        <v>0</v>
      </c>
      <c r="T6" s="56"/>
      <c r="U6" s="56">
        <f t="shared" si="5"/>
        <v>26.55</v>
      </c>
      <c r="V6" s="56">
        <f t="shared" si="6"/>
        <v>0</v>
      </c>
      <c r="W6" s="57">
        <f aca="true" t="shared" si="7" ref="W6:W28">IF(V6&lt;&gt;0,SUM($X$3/V6*12),"")</f>
      </c>
      <c r="X6" s="57">
        <f aca="true" t="shared" si="8" ref="X6:X28">IF(V6&lt;&gt;0,SUM(3600/V6*$X$3/5280),"")</f>
      </c>
    </row>
    <row r="7" spans="1:24" ht="15" thickBot="1">
      <c r="A7" s="66"/>
      <c r="B7" t="s">
        <v>128</v>
      </c>
      <c r="C7" s="15" t="s">
        <v>118</v>
      </c>
      <c r="D7" s="11">
        <v>22.25</v>
      </c>
      <c r="E7" s="11">
        <v>6.5</v>
      </c>
      <c r="F7" s="11">
        <v>17.8</v>
      </c>
      <c r="G7" s="11">
        <v>7.72</v>
      </c>
      <c r="H7" s="11">
        <v>24.25</v>
      </c>
      <c r="I7" s="11">
        <v>6.26</v>
      </c>
      <c r="J7" s="11">
        <v>25.15</v>
      </c>
      <c r="K7" s="11">
        <v>6.58</v>
      </c>
      <c r="L7" s="55">
        <f t="shared" si="0"/>
        <v>89.44999999999999</v>
      </c>
      <c r="M7" s="56">
        <f t="shared" si="1"/>
        <v>17.8</v>
      </c>
      <c r="N7" s="56">
        <f t="shared" si="2"/>
        <v>71.64999999999999</v>
      </c>
      <c r="O7" s="56">
        <f t="shared" si="3"/>
        <v>25.15</v>
      </c>
      <c r="P7" s="56">
        <f t="shared" si="4"/>
        <v>6.26</v>
      </c>
      <c r="Q7" s="56"/>
      <c r="R7" s="56"/>
      <c r="S7" s="55">
        <v>0</v>
      </c>
      <c r="T7" s="56"/>
      <c r="U7" s="56">
        <f t="shared" si="5"/>
        <v>25.15</v>
      </c>
      <c r="V7" s="56">
        <f t="shared" si="6"/>
        <v>6.26</v>
      </c>
      <c r="W7" s="57">
        <f t="shared" si="7"/>
        <v>166.77316293929712</v>
      </c>
      <c r="X7" s="57">
        <f t="shared" si="8"/>
        <v>9.475747894278246</v>
      </c>
    </row>
    <row r="8" spans="1:24" ht="15" thickBot="1">
      <c r="A8" s="66"/>
      <c r="B8" t="s">
        <v>119</v>
      </c>
      <c r="C8" s="15" t="s">
        <v>118</v>
      </c>
      <c r="D8" s="11">
        <v>24.4</v>
      </c>
      <c r="E8" s="11">
        <v>6.21</v>
      </c>
      <c r="F8" s="11">
        <v>23.3</v>
      </c>
      <c r="G8" s="11">
        <v>6.98</v>
      </c>
      <c r="H8" s="11">
        <v>0</v>
      </c>
      <c r="I8" s="11">
        <v>0</v>
      </c>
      <c r="J8" s="11">
        <v>23.9</v>
      </c>
      <c r="K8" s="11">
        <v>6.54</v>
      </c>
      <c r="L8" s="55">
        <f t="shared" si="0"/>
        <v>71.6</v>
      </c>
      <c r="M8" s="56">
        <f t="shared" si="1"/>
        <v>0</v>
      </c>
      <c r="N8" s="56">
        <f t="shared" si="2"/>
        <v>71.6</v>
      </c>
      <c r="O8" s="56">
        <f t="shared" si="3"/>
        <v>24.4</v>
      </c>
      <c r="P8" s="56">
        <f t="shared" si="4"/>
        <v>0</v>
      </c>
      <c r="Q8" s="56"/>
      <c r="R8" s="56"/>
      <c r="S8" s="55">
        <v>0</v>
      </c>
      <c r="T8" s="56"/>
      <c r="U8" s="56">
        <f t="shared" si="5"/>
        <v>24.4</v>
      </c>
      <c r="V8" s="56">
        <f t="shared" si="6"/>
        <v>0</v>
      </c>
      <c r="W8" s="57">
        <f t="shared" si="7"/>
      </c>
      <c r="X8" s="57">
        <f t="shared" si="8"/>
      </c>
    </row>
    <row r="9" spans="1:24" ht="15" thickBot="1">
      <c r="A9" s="66"/>
      <c r="B9" t="s">
        <v>117</v>
      </c>
      <c r="C9" s="15" t="s">
        <v>118</v>
      </c>
      <c r="D9" s="11">
        <v>20.65</v>
      </c>
      <c r="E9" s="11">
        <v>6.79</v>
      </c>
      <c r="F9" s="11">
        <v>18.85</v>
      </c>
      <c r="G9" s="11">
        <v>7.43</v>
      </c>
      <c r="H9" s="11">
        <v>22.5</v>
      </c>
      <c r="I9" s="11">
        <v>6.62</v>
      </c>
      <c r="J9" s="11">
        <v>16.85</v>
      </c>
      <c r="K9" s="11">
        <v>6.99</v>
      </c>
      <c r="L9" s="55">
        <f t="shared" si="0"/>
        <v>78.85</v>
      </c>
      <c r="M9" s="56">
        <f t="shared" si="1"/>
        <v>16.85</v>
      </c>
      <c r="N9" s="56">
        <f t="shared" si="2"/>
        <v>61.99999999999999</v>
      </c>
      <c r="O9" s="56">
        <f t="shared" si="3"/>
        <v>22.5</v>
      </c>
      <c r="P9" s="56">
        <f t="shared" si="4"/>
        <v>6.62</v>
      </c>
      <c r="Q9" s="56"/>
      <c r="R9" s="56"/>
      <c r="S9" s="55">
        <v>0</v>
      </c>
      <c r="T9" s="56"/>
      <c r="U9" s="56">
        <f t="shared" si="5"/>
        <v>22.5</v>
      </c>
      <c r="V9" s="56">
        <f t="shared" si="6"/>
        <v>6.62</v>
      </c>
      <c r="W9" s="57">
        <f t="shared" si="7"/>
        <v>157.70392749244712</v>
      </c>
      <c r="X9" s="57">
        <f t="shared" si="8"/>
        <v>8.960450425707224</v>
      </c>
    </row>
    <row r="10" spans="1:24" ht="15" thickBot="1">
      <c r="A10" s="66"/>
      <c r="B10" t="s">
        <v>131</v>
      </c>
      <c r="C10" s="15" t="s">
        <v>118</v>
      </c>
      <c r="D10" s="11">
        <v>14.2</v>
      </c>
      <c r="E10" s="11">
        <v>6.26</v>
      </c>
      <c r="F10" s="11">
        <v>12.85</v>
      </c>
      <c r="G10" s="11">
        <v>11.79</v>
      </c>
      <c r="H10" s="11">
        <v>6.85</v>
      </c>
      <c r="I10" s="11">
        <v>8.88</v>
      </c>
      <c r="J10" s="11">
        <v>17.8</v>
      </c>
      <c r="K10" s="11">
        <v>0</v>
      </c>
      <c r="L10" s="55">
        <f t="shared" si="0"/>
        <v>51.7</v>
      </c>
      <c r="M10" s="56">
        <f t="shared" si="1"/>
        <v>6.85</v>
      </c>
      <c r="N10" s="56">
        <f t="shared" si="2"/>
        <v>44.85</v>
      </c>
      <c r="O10" s="56">
        <f t="shared" si="3"/>
        <v>17.8</v>
      </c>
      <c r="P10" s="56">
        <f t="shared" si="4"/>
        <v>0</v>
      </c>
      <c r="Q10" s="56"/>
      <c r="R10" s="56"/>
      <c r="S10" s="55">
        <v>0</v>
      </c>
      <c r="T10" s="56"/>
      <c r="U10" s="56">
        <f t="shared" si="5"/>
        <v>17.8</v>
      </c>
      <c r="V10" s="56">
        <f t="shared" si="6"/>
        <v>0</v>
      </c>
      <c r="W10" s="57">
        <f t="shared" si="7"/>
      </c>
      <c r="X10" s="57">
        <f t="shared" si="8"/>
      </c>
    </row>
    <row r="11" spans="1:24" ht="15" thickBot="1">
      <c r="A11" s="66"/>
      <c r="B11" t="s">
        <v>130</v>
      </c>
      <c r="C11" s="15" t="s">
        <v>118</v>
      </c>
      <c r="D11" s="11">
        <v>13.85</v>
      </c>
      <c r="E11" s="11">
        <v>7.84</v>
      </c>
      <c r="F11" s="11">
        <v>13.85</v>
      </c>
      <c r="G11" s="11">
        <v>9.61</v>
      </c>
      <c r="H11" s="11">
        <v>13.65</v>
      </c>
      <c r="I11" s="11">
        <v>9.47</v>
      </c>
      <c r="J11" s="11">
        <v>15.45</v>
      </c>
      <c r="K11" s="11">
        <v>8.98</v>
      </c>
      <c r="L11" s="55">
        <f t="shared" si="0"/>
        <v>56.8</v>
      </c>
      <c r="M11" s="56">
        <f t="shared" si="1"/>
        <v>13.65</v>
      </c>
      <c r="N11" s="56">
        <f t="shared" si="2"/>
        <v>43.15</v>
      </c>
      <c r="O11" s="56">
        <f t="shared" si="3"/>
        <v>15.45</v>
      </c>
      <c r="P11" s="56">
        <f t="shared" si="4"/>
        <v>7.84</v>
      </c>
      <c r="Q11" s="56"/>
      <c r="R11" s="56"/>
      <c r="S11" s="55">
        <v>0</v>
      </c>
      <c r="T11" s="56"/>
      <c r="U11" s="56">
        <f t="shared" si="5"/>
        <v>15.45</v>
      </c>
      <c r="V11" s="56">
        <f t="shared" si="6"/>
        <v>7.84</v>
      </c>
      <c r="W11" s="57">
        <f t="shared" si="7"/>
        <v>133.16326530612247</v>
      </c>
      <c r="X11" s="57">
        <f t="shared" si="8"/>
        <v>7.566094619666049</v>
      </c>
    </row>
    <row r="12" spans="1:24" ht="15" thickBot="1">
      <c r="A12" s="66"/>
      <c r="B12" t="s">
        <v>120</v>
      </c>
      <c r="C12" s="15" t="s">
        <v>116</v>
      </c>
      <c r="D12" s="11">
        <v>28.55</v>
      </c>
      <c r="E12" s="11">
        <v>5.98</v>
      </c>
      <c r="F12" s="11">
        <v>27.5</v>
      </c>
      <c r="G12" s="11">
        <v>6.21</v>
      </c>
      <c r="H12" s="11">
        <v>28.75</v>
      </c>
      <c r="I12" s="11">
        <v>5.62</v>
      </c>
      <c r="J12" s="11">
        <v>28.8</v>
      </c>
      <c r="K12" s="11">
        <v>5.73</v>
      </c>
      <c r="L12" s="55">
        <f t="shared" si="0"/>
        <v>113.6</v>
      </c>
      <c r="M12" s="56">
        <f t="shared" si="1"/>
        <v>27.5</v>
      </c>
      <c r="N12" s="56">
        <f t="shared" si="2"/>
        <v>86.1</v>
      </c>
      <c r="O12" s="56">
        <f t="shared" si="3"/>
        <v>28.8</v>
      </c>
      <c r="P12" s="56">
        <f t="shared" si="4"/>
        <v>5.62</v>
      </c>
      <c r="Q12" s="56"/>
      <c r="R12" s="56"/>
      <c r="S12" s="55">
        <v>0</v>
      </c>
      <c r="T12" s="56"/>
      <c r="U12" s="56">
        <f t="shared" si="5"/>
        <v>28.8</v>
      </c>
      <c r="V12" s="56">
        <f t="shared" si="6"/>
        <v>5.62</v>
      </c>
      <c r="W12" s="57">
        <f t="shared" si="7"/>
        <v>185.76512455516016</v>
      </c>
      <c r="X12" s="57">
        <f t="shared" si="8"/>
        <v>10.554836622452282</v>
      </c>
    </row>
    <row r="13" spans="1:24" ht="15" thickBot="1">
      <c r="A13" s="66"/>
      <c r="B13" t="s">
        <v>125</v>
      </c>
      <c r="C13" s="15" t="s">
        <v>116</v>
      </c>
      <c r="D13" s="11">
        <v>28.6</v>
      </c>
      <c r="E13" s="11">
        <v>6.04</v>
      </c>
      <c r="F13" s="11">
        <v>21.6</v>
      </c>
      <c r="G13" s="11">
        <v>7.31</v>
      </c>
      <c r="H13" s="11">
        <v>25.1</v>
      </c>
      <c r="I13" s="11">
        <v>6.41</v>
      </c>
      <c r="J13" s="11">
        <v>27.3</v>
      </c>
      <c r="K13" s="11">
        <v>4.91</v>
      </c>
      <c r="L13" s="55">
        <f t="shared" si="0"/>
        <v>102.60000000000001</v>
      </c>
      <c r="M13" s="56">
        <f t="shared" si="1"/>
        <v>21.6</v>
      </c>
      <c r="N13" s="56">
        <f t="shared" si="2"/>
        <v>81</v>
      </c>
      <c r="O13" s="56">
        <f t="shared" si="3"/>
        <v>28.6</v>
      </c>
      <c r="P13" s="56">
        <f t="shared" si="4"/>
        <v>4.91</v>
      </c>
      <c r="Q13" s="56"/>
      <c r="R13" s="56"/>
      <c r="S13" s="55">
        <v>0</v>
      </c>
      <c r="T13" s="56"/>
      <c r="U13" s="56">
        <f t="shared" si="5"/>
        <v>28.6</v>
      </c>
      <c r="V13" s="56">
        <f t="shared" si="6"/>
        <v>4.91</v>
      </c>
      <c r="W13" s="57">
        <f t="shared" si="7"/>
        <v>212.6272912423625</v>
      </c>
      <c r="X13" s="57">
        <f t="shared" si="8"/>
        <v>12.081096093316052</v>
      </c>
    </row>
    <row r="14" spans="1:24" ht="15" thickBot="1">
      <c r="A14" s="66"/>
      <c r="B14" t="s">
        <v>124</v>
      </c>
      <c r="C14" s="15" t="s">
        <v>116</v>
      </c>
      <c r="D14" s="11">
        <v>27.3</v>
      </c>
      <c r="E14" s="11">
        <v>6.08</v>
      </c>
      <c r="F14" s="11">
        <v>23.95</v>
      </c>
      <c r="G14" s="11">
        <v>6.42</v>
      </c>
      <c r="H14" s="11">
        <v>27</v>
      </c>
      <c r="I14" s="11">
        <v>5.73</v>
      </c>
      <c r="J14" s="11">
        <v>26.4</v>
      </c>
      <c r="K14" s="11">
        <v>6</v>
      </c>
      <c r="L14" s="55">
        <f t="shared" si="0"/>
        <v>104.65</v>
      </c>
      <c r="M14" s="56">
        <f t="shared" si="1"/>
        <v>23.95</v>
      </c>
      <c r="N14" s="56">
        <f t="shared" si="2"/>
        <v>80.7</v>
      </c>
      <c r="O14" s="56">
        <f t="shared" si="3"/>
        <v>27.3</v>
      </c>
      <c r="P14" s="56">
        <f t="shared" si="4"/>
        <v>5.73</v>
      </c>
      <c r="Q14" s="56"/>
      <c r="R14" s="56"/>
      <c r="S14" s="55">
        <v>0</v>
      </c>
      <c r="T14" s="56"/>
      <c r="U14" s="56">
        <f t="shared" si="5"/>
        <v>27.3</v>
      </c>
      <c r="V14" s="56">
        <f t="shared" si="6"/>
        <v>5.73</v>
      </c>
      <c r="W14" s="57">
        <f t="shared" si="7"/>
        <v>182.19895287958113</v>
      </c>
      <c r="X14" s="57">
        <f t="shared" si="8"/>
        <v>10.352213231794382</v>
      </c>
    </row>
    <row r="15" spans="1:24" ht="15" thickBot="1">
      <c r="A15" s="66"/>
      <c r="B15" t="s">
        <v>105</v>
      </c>
      <c r="C15" s="15" t="s">
        <v>116</v>
      </c>
      <c r="D15" s="11">
        <v>26</v>
      </c>
      <c r="E15" s="11">
        <v>5.95</v>
      </c>
      <c r="F15" s="11">
        <v>25.6</v>
      </c>
      <c r="G15" s="11">
        <v>6.05</v>
      </c>
      <c r="H15" s="11">
        <v>28.35</v>
      </c>
      <c r="I15" s="11">
        <v>5.92</v>
      </c>
      <c r="J15" s="11">
        <v>0</v>
      </c>
      <c r="K15" s="11">
        <v>0</v>
      </c>
      <c r="L15" s="55">
        <f t="shared" si="0"/>
        <v>79.95</v>
      </c>
      <c r="M15" s="56">
        <f t="shared" si="1"/>
        <v>0</v>
      </c>
      <c r="N15" s="56">
        <f t="shared" si="2"/>
        <v>79.95</v>
      </c>
      <c r="O15" s="56">
        <f t="shared" si="3"/>
        <v>28.35</v>
      </c>
      <c r="P15" s="56">
        <f t="shared" si="4"/>
        <v>0</v>
      </c>
      <c r="Q15" s="56"/>
      <c r="R15" s="56"/>
      <c r="S15" s="55">
        <v>0</v>
      </c>
      <c r="T15" s="56"/>
      <c r="U15" s="56">
        <f t="shared" si="5"/>
        <v>28.35</v>
      </c>
      <c r="V15" s="56">
        <f t="shared" si="6"/>
        <v>0</v>
      </c>
      <c r="W15" s="57">
        <f t="shared" si="7"/>
      </c>
      <c r="X15" s="57">
        <f t="shared" si="8"/>
      </c>
    </row>
    <row r="16" spans="1:24" ht="15" thickBot="1">
      <c r="A16" s="66"/>
      <c r="B16" t="s">
        <v>103</v>
      </c>
      <c r="C16" s="15" t="s">
        <v>116</v>
      </c>
      <c r="D16" s="11">
        <v>24.85</v>
      </c>
      <c r="E16" s="11">
        <v>6.24</v>
      </c>
      <c r="F16" s="11">
        <v>26.45</v>
      </c>
      <c r="G16" s="11">
        <v>6.02</v>
      </c>
      <c r="H16" s="11">
        <v>27.65</v>
      </c>
      <c r="I16" s="11">
        <v>5.97</v>
      </c>
      <c r="J16" s="11">
        <v>24.75</v>
      </c>
      <c r="K16" s="11">
        <v>6.23</v>
      </c>
      <c r="L16" s="55">
        <f t="shared" si="0"/>
        <v>103.69999999999999</v>
      </c>
      <c r="M16" s="56">
        <f t="shared" si="1"/>
        <v>24.75</v>
      </c>
      <c r="N16" s="56">
        <f t="shared" si="2"/>
        <v>78.94999999999999</v>
      </c>
      <c r="O16" s="56">
        <f t="shared" si="3"/>
        <v>27.65</v>
      </c>
      <c r="P16" s="56">
        <f t="shared" si="4"/>
        <v>5.97</v>
      </c>
      <c r="Q16" s="56"/>
      <c r="R16" s="56"/>
      <c r="S16" s="55">
        <v>0</v>
      </c>
      <c r="T16" s="56"/>
      <c r="U16" s="56">
        <f t="shared" si="5"/>
        <v>27.65</v>
      </c>
      <c r="V16" s="56">
        <f t="shared" si="6"/>
        <v>5.97</v>
      </c>
      <c r="W16" s="57">
        <f t="shared" si="7"/>
        <v>174.8743718592965</v>
      </c>
      <c r="X16" s="57">
        <f t="shared" si="8"/>
        <v>9.936043855641845</v>
      </c>
    </row>
    <row r="17" spans="1:24" ht="15" thickBot="1">
      <c r="A17" s="66"/>
      <c r="B17" t="s">
        <v>109</v>
      </c>
      <c r="C17" s="15" t="s">
        <v>116</v>
      </c>
      <c r="D17" s="11">
        <v>26</v>
      </c>
      <c r="E17" s="11">
        <v>5.94</v>
      </c>
      <c r="F17" s="11">
        <v>25.4</v>
      </c>
      <c r="G17" s="11">
        <v>5.96</v>
      </c>
      <c r="H17" s="11">
        <v>27.1</v>
      </c>
      <c r="I17" s="11">
        <v>5.81</v>
      </c>
      <c r="J17" s="11">
        <v>22.25</v>
      </c>
      <c r="K17" s="11">
        <v>6.04</v>
      </c>
      <c r="L17" s="55">
        <f t="shared" si="0"/>
        <v>100.75</v>
      </c>
      <c r="M17" s="56">
        <f t="shared" si="1"/>
        <v>22.25</v>
      </c>
      <c r="N17" s="56">
        <f t="shared" si="2"/>
        <v>78.5</v>
      </c>
      <c r="O17" s="56">
        <f t="shared" si="3"/>
        <v>27.1</v>
      </c>
      <c r="P17" s="56">
        <f t="shared" si="4"/>
        <v>5.81</v>
      </c>
      <c r="Q17" s="56"/>
      <c r="R17" s="56"/>
      <c r="S17" s="55">
        <v>0</v>
      </c>
      <c r="T17" s="56"/>
      <c r="U17" s="56">
        <f t="shared" si="5"/>
        <v>27.1</v>
      </c>
      <c r="V17" s="56">
        <f t="shared" si="6"/>
        <v>5.81</v>
      </c>
      <c r="W17" s="57">
        <f t="shared" si="7"/>
        <v>179.69018932874354</v>
      </c>
      <c r="X17" s="57">
        <f t="shared" si="8"/>
        <v>10.209669848224065</v>
      </c>
    </row>
    <row r="18" spans="1:24" ht="15" thickBot="1">
      <c r="A18" s="66"/>
      <c r="B18" t="s">
        <v>127</v>
      </c>
      <c r="C18" s="15" t="s">
        <v>116</v>
      </c>
      <c r="D18" s="11">
        <v>25.95</v>
      </c>
      <c r="E18" s="11">
        <v>6.49</v>
      </c>
      <c r="F18" s="11">
        <v>23.9</v>
      </c>
      <c r="G18" s="11">
        <v>6.41</v>
      </c>
      <c r="H18" s="11">
        <v>24.7</v>
      </c>
      <c r="I18" s="11">
        <v>6.16</v>
      </c>
      <c r="J18" s="11">
        <v>22.45</v>
      </c>
      <c r="K18" s="11">
        <v>6.26</v>
      </c>
      <c r="L18" s="55">
        <f t="shared" si="0"/>
        <v>97</v>
      </c>
      <c r="M18" s="56">
        <f t="shared" si="1"/>
        <v>22.45</v>
      </c>
      <c r="N18" s="56">
        <f t="shared" si="2"/>
        <v>74.55</v>
      </c>
      <c r="O18" s="56">
        <f t="shared" si="3"/>
        <v>25.95</v>
      </c>
      <c r="P18" s="56">
        <f t="shared" si="4"/>
        <v>6.16</v>
      </c>
      <c r="Q18" s="56"/>
      <c r="R18" s="56"/>
      <c r="S18" s="55">
        <v>0</v>
      </c>
      <c r="T18" s="56"/>
      <c r="U18" s="56">
        <f t="shared" si="5"/>
        <v>25.95</v>
      </c>
      <c r="V18" s="56">
        <f t="shared" si="6"/>
        <v>6.16</v>
      </c>
      <c r="W18" s="57">
        <f t="shared" si="7"/>
        <v>169.4805194805195</v>
      </c>
      <c r="X18" s="57">
        <f t="shared" si="8"/>
        <v>9.629574970484061</v>
      </c>
    </row>
    <row r="19" spans="1:24" ht="15" thickBot="1">
      <c r="A19" s="66"/>
      <c r="B19" t="s">
        <v>110</v>
      </c>
      <c r="C19" s="15" t="s">
        <v>116</v>
      </c>
      <c r="D19" s="11">
        <v>26.5</v>
      </c>
      <c r="E19" s="11">
        <v>5.98</v>
      </c>
      <c r="F19" s="11">
        <v>24.95</v>
      </c>
      <c r="G19" s="11">
        <v>6.32</v>
      </c>
      <c r="H19" s="11">
        <v>22.45</v>
      </c>
      <c r="I19" s="11">
        <v>6.07</v>
      </c>
      <c r="J19" s="11">
        <v>22.8</v>
      </c>
      <c r="K19" s="11">
        <v>6.65</v>
      </c>
      <c r="L19" s="55">
        <f t="shared" si="0"/>
        <v>96.7</v>
      </c>
      <c r="M19" s="56">
        <f t="shared" si="1"/>
        <v>22.45</v>
      </c>
      <c r="N19" s="56">
        <f t="shared" si="2"/>
        <v>74.25</v>
      </c>
      <c r="O19" s="56">
        <f t="shared" si="3"/>
        <v>26.5</v>
      </c>
      <c r="P19" s="56">
        <f t="shared" si="4"/>
        <v>5.98</v>
      </c>
      <c r="Q19" s="56"/>
      <c r="R19" s="56"/>
      <c r="S19" s="55">
        <v>0</v>
      </c>
      <c r="T19" s="56"/>
      <c r="U19" s="56">
        <f t="shared" si="5"/>
        <v>26.5</v>
      </c>
      <c r="V19" s="56">
        <f t="shared" si="6"/>
        <v>5.98</v>
      </c>
      <c r="W19" s="57">
        <f t="shared" si="7"/>
        <v>174.58193979933108</v>
      </c>
      <c r="X19" s="57">
        <f t="shared" si="8"/>
        <v>9.919428397689266</v>
      </c>
    </row>
    <row r="20" spans="1:24" ht="15" thickBot="1">
      <c r="A20" s="66"/>
      <c r="B20" t="s">
        <v>107</v>
      </c>
      <c r="C20" s="15" t="s">
        <v>116</v>
      </c>
      <c r="D20" s="11">
        <v>24.8</v>
      </c>
      <c r="E20" s="11">
        <v>5.83</v>
      </c>
      <c r="F20" s="11">
        <v>20.25</v>
      </c>
      <c r="G20" s="11">
        <v>7.32</v>
      </c>
      <c r="H20" s="11">
        <v>22.25</v>
      </c>
      <c r="I20" s="11">
        <v>6.87</v>
      </c>
      <c r="J20" s="11">
        <v>24.25</v>
      </c>
      <c r="K20" s="11">
        <v>5.76</v>
      </c>
      <c r="L20" s="55">
        <f t="shared" si="0"/>
        <v>91.55</v>
      </c>
      <c r="M20" s="56">
        <f t="shared" si="1"/>
        <v>20.25</v>
      </c>
      <c r="N20" s="56">
        <f t="shared" si="2"/>
        <v>71.3</v>
      </c>
      <c r="O20" s="56">
        <f t="shared" si="3"/>
        <v>24.8</v>
      </c>
      <c r="P20" s="56">
        <f t="shared" si="4"/>
        <v>5.76</v>
      </c>
      <c r="Q20" s="56"/>
      <c r="R20" s="56"/>
      <c r="S20" s="55">
        <v>0</v>
      </c>
      <c r="T20" s="56"/>
      <c r="U20" s="56">
        <f t="shared" si="5"/>
        <v>24.8</v>
      </c>
      <c r="V20" s="56">
        <f t="shared" si="6"/>
        <v>5.76</v>
      </c>
      <c r="W20" s="57">
        <f t="shared" si="7"/>
        <v>181.25</v>
      </c>
      <c r="X20" s="57">
        <f t="shared" si="8"/>
        <v>10.298295454545455</v>
      </c>
    </row>
    <row r="21" spans="1:24" ht="15" thickBot="1">
      <c r="A21" s="66"/>
      <c r="B21" t="s">
        <v>121</v>
      </c>
      <c r="C21" s="15" t="s">
        <v>116</v>
      </c>
      <c r="D21" s="11">
        <v>24.45</v>
      </c>
      <c r="E21" s="11">
        <v>6.26</v>
      </c>
      <c r="F21" s="11">
        <v>20.9</v>
      </c>
      <c r="G21" s="11">
        <v>6.7</v>
      </c>
      <c r="H21" s="11">
        <v>24.05</v>
      </c>
      <c r="I21" s="11">
        <v>6.14</v>
      </c>
      <c r="J21" s="11">
        <v>22.45</v>
      </c>
      <c r="K21" s="11">
        <v>6.62</v>
      </c>
      <c r="L21" s="55">
        <f t="shared" si="0"/>
        <v>91.85</v>
      </c>
      <c r="M21" s="56">
        <f t="shared" si="1"/>
        <v>20.9</v>
      </c>
      <c r="N21" s="56">
        <f t="shared" si="2"/>
        <v>70.94999999999999</v>
      </c>
      <c r="O21" s="56">
        <f t="shared" si="3"/>
        <v>24.45</v>
      </c>
      <c r="P21" s="56">
        <f t="shared" si="4"/>
        <v>6.14</v>
      </c>
      <c r="Q21" s="56"/>
      <c r="R21" s="56"/>
      <c r="S21" s="55">
        <v>0</v>
      </c>
      <c r="T21" s="56"/>
      <c r="U21" s="56">
        <f t="shared" si="5"/>
        <v>24.45</v>
      </c>
      <c r="V21" s="56">
        <f t="shared" si="6"/>
        <v>6.14</v>
      </c>
      <c r="W21" s="57">
        <f t="shared" si="7"/>
        <v>170.03257328990227</v>
      </c>
      <c r="X21" s="57">
        <f t="shared" si="8"/>
        <v>9.660941664198994</v>
      </c>
    </row>
    <row r="22" spans="1:24" ht="15" thickBot="1">
      <c r="A22" s="66"/>
      <c r="B22" t="s">
        <v>115</v>
      </c>
      <c r="C22" s="15" t="s">
        <v>116</v>
      </c>
      <c r="D22" s="11">
        <v>0</v>
      </c>
      <c r="E22" s="11">
        <v>0</v>
      </c>
      <c r="F22" s="11">
        <v>21.3</v>
      </c>
      <c r="G22" s="11">
        <v>7.19</v>
      </c>
      <c r="H22" s="11">
        <v>22.25</v>
      </c>
      <c r="I22" s="11">
        <v>6.98</v>
      </c>
      <c r="J22" s="11">
        <v>23.45</v>
      </c>
      <c r="K22" s="11">
        <v>6.68</v>
      </c>
      <c r="L22" s="55">
        <f t="shared" si="0"/>
        <v>67</v>
      </c>
      <c r="M22" s="56">
        <f t="shared" si="1"/>
        <v>0</v>
      </c>
      <c r="N22" s="56">
        <f t="shared" si="2"/>
        <v>67</v>
      </c>
      <c r="O22" s="56">
        <f t="shared" si="3"/>
        <v>23.45</v>
      </c>
      <c r="P22" s="56">
        <f t="shared" si="4"/>
        <v>0</v>
      </c>
      <c r="Q22" s="56"/>
      <c r="R22" s="56"/>
      <c r="S22" s="55">
        <v>0</v>
      </c>
      <c r="T22" s="56"/>
      <c r="U22" s="56">
        <f t="shared" si="5"/>
        <v>23.45</v>
      </c>
      <c r="V22" s="56">
        <f t="shared" si="6"/>
        <v>0</v>
      </c>
      <c r="W22" s="57">
        <f t="shared" si="7"/>
      </c>
      <c r="X22" s="57">
        <f t="shared" si="8"/>
      </c>
    </row>
    <row r="23" spans="1:24" ht="15" thickBot="1">
      <c r="A23" s="66"/>
      <c r="B23" t="s">
        <v>129</v>
      </c>
      <c r="C23" s="15" t="s">
        <v>116</v>
      </c>
      <c r="D23" s="11">
        <v>20.85</v>
      </c>
      <c r="E23" s="11">
        <v>6.62</v>
      </c>
      <c r="F23" s="11">
        <v>20.25</v>
      </c>
      <c r="G23" s="11">
        <v>7.47</v>
      </c>
      <c r="H23" s="11">
        <v>13.45</v>
      </c>
      <c r="I23" s="11">
        <v>6.32</v>
      </c>
      <c r="J23" s="11">
        <v>23.25</v>
      </c>
      <c r="K23" s="11">
        <v>6.13</v>
      </c>
      <c r="L23" s="55">
        <f t="shared" si="0"/>
        <v>77.8</v>
      </c>
      <c r="M23" s="56">
        <f t="shared" si="1"/>
        <v>13.45</v>
      </c>
      <c r="N23" s="56">
        <f t="shared" si="2"/>
        <v>64.35</v>
      </c>
      <c r="O23" s="56">
        <f t="shared" si="3"/>
        <v>23.25</v>
      </c>
      <c r="P23" s="56">
        <f t="shared" si="4"/>
        <v>6.13</v>
      </c>
      <c r="Q23" s="56"/>
      <c r="R23" s="56"/>
      <c r="S23" s="55">
        <v>0</v>
      </c>
      <c r="T23" s="56"/>
      <c r="U23" s="56">
        <f t="shared" si="5"/>
        <v>23.25</v>
      </c>
      <c r="V23" s="56">
        <f t="shared" si="6"/>
        <v>6.13</v>
      </c>
      <c r="W23" s="57">
        <f t="shared" si="7"/>
        <v>170.30995106035888</v>
      </c>
      <c r="X23" s="57">
        <f t="shared" si="8"/>
        <v>9.676701764793119</v>
      </c>
    </row>
    <row r="24" spans="1:24" ht="15" thickBot="1">
      <c r="A24" s="66"/>
      <c r="B24" t="s">
        <v>102</v>
      </c>
      <c r="C24" s="15" t="s">
        <v>123</v>
      </c>
      <c r="D24" s="11">
        <v>36.65</v>
      </c>
      <c r="E24" s="11">
        <v>3.93</v>
      </c>
      <c r="F24" s="11">
        <v>33.1</v>
      </c>
      <c r="G24" s="11">
        <v>4.36</v>
      </c>
      <c r="H24" s="11">
        <v>43.3</v>
      </c>
      <c r="I24" s="11">
        <v>3.73</v>
      </c>
      <c r="J24" s="11">
        <v>42.25</v>
      </c>
      <c r="K24" s="11">
        <v>3.65</v>
      </c>
      <c r="L24" s="55">
        <f t="shared" si="0"/>
        <v>155.3</v>
      </c>
      <c r="M24" s="56">
        <f t="shared" si="1"/>
        <v>33.1</v>
      </c>
      <c r="N24" s="56">
        <f t="shared" si="2"/>
        <v>122.20000000000002</v>
      </c>
      <c r="O24" s="56">
        <f t="shared" si="3"/>
        <v>43.3</v>
      </c>
      <c r="P24" s="56">
        <f t="shared" si="4"/>
        <v>3.65</v>
      </c>
      <c r="Q24" s="56"/>
      <c r="R24" s="56"/>
      <c r="S24" s="55">
        <v>0</v>
      </c>
      <c r="T24" s="56"/>
      <c r="U24" s="56">
        <f t="shared" si="5"/>
        <v>43.3</v>
      </c>
      <c r="V24" s="56">
        <f t="shared" si="6"/>
        <v>3.65</v>
      </c>
      <c r="W24" s="57">
        <f t="shared" si="7"/>
        <v>286.027397260274</v>
      </c>
      <c r="X24" s="57">
        <f t="shared" si="8"/>
        <v>16.25155666251557</v>
      </c>
    </row>
    <row r="25" spans="1:24" ht="15" thickBot="1">
      <c r="A25" s="66"/>
      <c r="B25" t="s">
        <v>126</v>
      </c>
      <c r="C25" s="15" t="s">
        <v>123</v>
      </c>
      <c r="D25" s="11">
        <v>30.4</v>
      </c>
      <c r="E25" s="11">
        <v>5</v>
      </c>
      <c r="F25" s="11">
        <v>32.15</v>
      </c>
      <c r="G25" s="11">
        <v>5.13</v>
      </c>
      <c r="H25" s="11">
        <v>34.55</v>
      </c>
      <c r="I25" s="11">
        <v>4.61</v>
      </c>
      <c r="J25" s="11">
        <v>33.9</v>
      </c>
      <c r="K25" s="11">
        <v>4.94</v>
      </c>
      <c r="L25" s="55">
        <f t="shared" si="0"/>
        <v>131</v>
      </c>
      <c r="M25" s="56">
        <f t="shared" si="1"/>
        <v>30.4</v>
      </c>
      <c r="N25" s="56">
        <f t="shared" si="2"/>
        <v>100.6</v>
      </c>
      <c r="O25" s="56">
        <f t="shared" si="3"/>
        <v>34.55</v>
      </c>
      <c r="P25" s="56">
        <f t="shared" si="4"/>
        <v>4.61</v>
      </c>
      <c r="Q25" s="56"/>
      <c r="R25" s="56"/>
      <c r="S25" s="55">
        <v>0</v>
      </c>
      <c r="T25" s="56"/>
      <c r="U25" s="56">
        <f t="shared" si="5"/>
        <v>34.55</v>
      </c>
      <c r="V25" s="56">
        <f t="shared" si="6"/>
        <v>4.61</v>
      </c>
      <c r="W25" s="57">
        <f t="shared" si="7"/>
        <v>226.4642082429501</v>
      </c>
      <c r="X25" s="57">
        <f t="shared" si="8"/>
        <v>12.867284559258529</v>
      </c>
    </row>
    <row r="26" spans="1:24" ht="15" thickBot="1">
      <c r="A26" s="66"/>
      <c r="B26" t="s">
        <v>104</v>
      </c>
      <c r="C26" s="15" t="s">
        <v>123</v>
      </c>
      <c r="D26" s="11">
        <v>30.8</v>
      </c>
      <c r="E26" s="11">
        <v>5.54</v>
      </c>
      <c r="F26" s="11">
        <v>29.25</v>
      </c>
      <c r="G26" s="11">
        <v>5.67</v>
      </c>
      <c r="H26" s="11">
        <v>32.75</v>
      </c>
      <c r="I26" s="11">
        <v>5.38</v>
      </c>
      <c r="J26" s="11">
        <v>30.4</v>
      </c>
      <c r="K26" s="11">
        <v>5.09</v>
      </c>
      <c r="L26" s="55">
        <f t="shared" si="0"/>
        <v>123.19999999999999</v>
      </c>
      <c r="M26" s="56">
        <f t="shared" si="1"/>
        <v>29.25</v>
      </c>
      <c r="N26" s="56">
        <f t="shared" si="2"/>
        <v>93.94999999999999</v>
      </c>
      <c r="O26" s="56">
        <f t="shared" si="3"/>
        <v>32.75</v>
      </c>
      <c r="P26" s="56">
        <f t="shared" si="4"/>
        <v>5.09</v>
      </c>
      <c r="Q26" s="56"/>
      <c r="R26" s="56"/>
      <c r="S26" s="55">
        <v>0</v>
      </c>
      <c r="T26" s="56"/>
      <c r="U26" s="56">
        <f t="shared" si="5"/>
        <v>32.75</v>
      </c>
      <c r="V26" s="56">
        <f t="shared" si="6"/>
        <v>5.09</v>
      </c>
      <c r="W26" s="57">
        <f t="shared" si="7"/>
        <v>205.1080550098232</v>
      </c>
      <c r="X26" s="57">
        <f t="shared" si="8"/>
        <v>11.653866761921773</v>
      </c>
    </row>
    <row r="27" spans="1:24" ht="15" thickBot="1">
      <c r="A27" s="66"/>
      <c r="B27" t="s">
        <v>106</v>
      </c>
      <c r="C27" s="15" t="s">
        <v>123</v>
      </c>
      <c r="D27" s="11">
        <v>29.85</v>
      </c>
      <c r="E27" s="11">
        <v>5.24</v>
      </c>
      <c r="F27" s="11">
        <v>21.15</v>
      </c>
      <c r="G27" s="11">
        <v>5.58</v>
      </c>
      <c r="H27" s="11">
        <v>33.2</v>
      </c>
      <c r="I27" s="11">
        <v>3.92</v>
      </c>
      <c r="J27" s="11">
        <v>11</v>
      </c>
      <c r="K27" s="11">
        <v>4.82</v>
      </c>
      <c r="L27" s="55">
        <f t="shared" si="0"/>
        <v>95.2</v>
      </c>
      <c r="M27" s="56">
        <f t="shared" si="1"/>
        <v>11</v>
      </c>
      <c r="N27" s="56">
        <f t="shared" si="2"/>
        <v>84.2</v>
      </c>
      <c r="O27" s="56">
        <f t="shared" si="3"/>
        <v>33.2</v>
      </c>
      <c r="P27" s="56">
        <f t="shared" si="4"/>
        <v>3.92</v>
      </c>
      <c r="Q27" s="56"/>
      <c r="R27" s="56"/>
      <c r="S27" s="55">
        <v>0</v>
      </c>
      <c r="T27" s="56"/>
      <c r="U27" s="56">
        <f t="shared" si="5"/>
        <v>33.2</v>
      </c>
      <c r="V27" s="56">
        <f t="shared" si="6"/>
        <v>3.92</v>
      </c>
      <c r="W27" s="57">
        <f t="shared" si="7"/>
        <v>266.32653061224494</v>
      </c>
      <c r="X27" s="57">
        <f t="shared" si="8"/>
        <v>15.132189239332098</v>
      </c>
    </row>
    <row r="28" spans="1:24" ht="15.75" customHeight="1">
      <c r="A28" s="66"/>
      <c r="B28" t="s">
        <v>111</v>
      </c>
      <c r="C28" s="15"/>
      <c r="D28" s="11">
        <v>0</v>
      </c>
      <c r="E28" s="11">
        <v>0</v>
      </c>
      <c r="F28" s="11">
        <v>0</v>
      </c>
      <c r="G28" s="11">
        <v>0</v>
      </c>
      <c r="H28" s="11">
        <v>0</v>
      </c>
      <c r="I28" s="11">
        <v>0</v>
      </c>
      <c r="J28" s="11">
        <v>0</v>
      </c>
      <c r="K28" s="11">
        <v>0</v>
      </c>
      <c r="L28" s="55">
        <f t="shared" si="0"/>
        <v>0</v>
      </c>
      <c r="M28" s="56">
        <f t="shared" si="1"/>
        <v>0</v>
      </c>
      <c r="N28" s="56">
        <f t="shared" si="2"/>
        <v>0</v>
      </c>
      <c r="O28" s="56">
        <f t="shared" si="3"/>
        <v>0</v>
      </c>
      <c r="P28" s="56">
        <f t="shared" si="4"/>
        <v>0</v>
      </c>
      <c r="Q28" s="56"/>
      <c r="R28" s="56"/>
      <c r="S28" s="55">
        <v>0</v>
      </c>
      <c r="T28" s="56"/>
      <c r="U28" s="56">
        <f t="shared" si="5"/>
        <v>0</v>
      </c>
      <c r="V28" s="56">
        <f t="shared" si="6"/>
        <v>0</v>
      </c>
      <c r="W28" s="57">
        <f t="shared" si="7"/>
      </c>
      <c r="X28" s="57">
        <f t="shared" si="8"/>
      </c>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4</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IF(MIN(D7,E7,H7,I7,P7:Q7,L7,M7)&gt;=0.01,"OK","")</f>
      </c>
      <c r="B7" s="3">
        <v>1</v>
      </c>
      <c r="C7">
        <v>1</v>
      </c>
      <c r="D7" s="11">
        <v>0</v>
      </c>
      <c r="E7" s="11">
        <v>0</v>
      </c>
      <c r="F7" s="2"/>
      <c r="G7">
        <v>2</v>
      </c>
      <c r="H7" s="11">
        <v>0</v>
      </c>
      <c r="I7" s="11">
        <v>0</v>
      </c>
      <c r="J7" s="1"/>
      <c r="K7" t="s">
        <v>112</v>
      </c>
      <c r="L7" s="11">
        <v>0</v>
      </c>
      <c r="M7" s="11">
        <v>0</v>
      </c>
      <c r="N7" s="1"/>
      <c r="O7" t="s">
        <v>111</v>
      </c>
      <c r="P7" s="11">
        <v>0</v>
      </c>
      <c r="Q7" s="11">
        <v>0</v>
      </c>
      <c r="R7" s="17">
        <f>IF(((SUM(D7:N7))*100)&lt;&gt;INT((SUM(D7:N7)*100)),"Too many dec places","")</f>
      </c>
      <c r="S7" s="20"/>
      <c r="T7" s="20"/>
      <c r="U7" s="20"/>
      <c r="V7" s="20"/>
      <c r="W7" s="20"/>
      <c r="X7" s="20"/>
      <c r="Y7" s="20"/>
      <c r="Z7" s="20"/>
      <c r="AA7" s="20"/>
      <c r="AB7" s="20"/>
      <c r="AC7" s="20"/>
      <c r="AD7" s="20"/>
      <c r="AE7" s="20"/>
    </row>
    <row r="8" spans="1:31" ht="12.75">
      <c r="A8" s="3">
        <f>IF(MIN(D8,E8,H8,I8,P8:Q8,L8,M8)&gt;=0.01,"OK","")</f>
      </c>
      <c r="B8" s="21">
        <v>2</v>
      </c>
      <c r="C8" t="s">
        <v>111</v>
      </c>
      <c r="D8" s="11">
        <v>0</v>
      </c>
      <c r="E8" s="11">
        <v>0</v>
      </c>
      <c r="F8" s="13"/>
      <c r="G8">
        <v>1</v>
      </c>
      <c r="H8" s="11">
        <v>0</v>
      </c>
      <c r="I8" s="11">
        <v>0</v>
      </c>
      <c r="J8" s="22"/>
      <c r="K8">
        <v>2</v>
      </c>
      <c r="L8" s="11">
        <v>0</v>
      </c>
      <c r="M8" s="11">
        <v>0</v>
      </c>
      <c r="N8" s="22"/>
      <c r="O8" t="s">
        <v>112</v>
      </c>
      <c r="P8" s="11">
        <v>0</v>
      </c>
      <c r="Q8" s="11">
        <v>0</v>
      </c>
      <c r="R8" s="17">
        <f>IF(((SUM(D8:N8))*100)&lt;&gt;INT((SUM(D8:N8)*100)),"Too many dec places","")</f>
      </c>
      <c r="S8" s="20"/>
      <c r="T8" s="20"/>
      <c r="U8" s="20"/>
      <c r="V8" s="20"/>
      <c r="W8" s="20"/>
      <c r="X8" s="20"/>
      <c r="Y8" s="20"/>
      <c r="Z8" s="20"/>
      <c r="AA8" s="20"/>
      <c r="AB8" s="20"/>
      <c r="AC8" s="20"/>
      <c r="AD8" s="20"/>
      <c r="AE8" s="20"/>
    </row>
    <row r="9" spans="1:31" ht="12.75">
      <c r="A9" s="3">
        <f>IF(MIN(D9,E9,H9,I9,P9:Q9,L9,M9)&gt;=0.01,"OK","")</f>
      </c>
      <c r="B9" s="21">
        <v>3</v>
      </c>
      <c r="C9" t="s">
        <v>112</v>
      </c>
      <c r="D9" s="11">
        <v>0</v>
      </c>
      <c r="E9" s="11">
        <v>0</v>
      </c>
      <c r="F9" s="20"/>
      <c r="G9" t="s">
        <v>111</v>
      </c>
      <c r="H9" s="11">
        <v>0</v>
      </c>
      <c r="I9" s="11">
        <v>0</v>
      </c>
      <c r="J9" s="22"/>
      <c r="K9">
        <v>1</v>
      </c>
      <c r="L9" s="11">
        <v>0</v>
      </c>
      <c r="M9" s="11">
        <v>0</v>
      </c>
      <c r="N9" s="22"/>
      <c r="O9">
        <v>2</v>
      </c>
      <c r="P9" s="11">
        <v>0</v>
      </c>
      <c r="Q9" s="11">
        <v>0</v>
      </c>
      <c r="R9" s="17">
        <f>IF(((SUM(D9:N9))*100)&lt;&gt;INT((SUM(D9:N9)*100)),"Too many dec places","")</f>
      </c>
      <c r="S9" s="20"/>
      <c r="T9" s="20"/>
      <c r="U9" s="20"/>
      <c r="V9" s="20"/>
      <c r="W9" s="20"/>
      <c r="X9" s="20"/>
      <c r="Y9" s="20"/>
      <c r="Z9" s="20"/>
      <c r="AA9" s="20"/>
      <c r="AB9" s="20"/>
      <c r="AC9" s="20"/>
      <c r="AD9" s="20"/>
      <c r="AE9" s="20"/>
    </row>
    <row r="10" spans="1:31" ht="12.75">
      <c r="A10" s="3">
        <f>IF(MIN(D10,E10,H10,I10,P10:Q10,L10,M10)&gt;=0.01,"OK","")</f>
      </c>
      <c r="B10" s="21">
        <v>4</v>
      </c>
      <c r="C10">
        <v>2</v>
      </c>
      <c r="D10" s="11">
        <v>0</v>
      </c>
      <c r="E10" s="11">
        <v>0</v>
      </c>
      <c r="F10" s="20"/>
      <c r="G10" t="s">
        <v>112</v>
      </c>
      <c r="H10" s="11">
        <v>0</v>
      </c>
      <c r="I10" s="11">
        <v>0</v>
      </c>
      <c r="J10" s="22"/>
      <c r="K10" t="s">
        <v>111</v>
      </c>
      <c r="L10" s="11">
        <v>0</v>
      </c>
      <c r="M10" s="11">
        <v>0</v>
      </c>
      <c r="N10" s="22"/>
      <c r="O10">
        <v>1</v>
      </c>
      <c r="P10" s="11">
        <v>0</v>
      </c>
      <c r="Q10" s="11">
        <v>0</v>
      </c>
      <c r="R10" s="17">
        <f>IF(((SUM(D10:N10))*100)&lt;&gt;INT((SUM(D10:N10)*100)),"Too many dec places","")</f>
      </c>
      <c r="S10" s="20"/>
      <c r="T10" s="20"/>
      <c r="U10" s="20"/>
      <c r="V10" s="20"/>
      <c r="W10" s="20"/>
      <c r="X10" s="20"/>
      <c r="Y10" s="20"/>
      <c r="Z10" s="20"/>
      <c r="AA10" s="20"/>
      <c r="AB10" s="20"/>
      <c r="AC10" s="20"/>
      <c r="AD10" s="20"/>
      <c r="AE10" s="20"/>
    </row>
    <row r="11" spans="1:37" ht="12.75">
      <c r="A11" s="3"/>
      <c r="B11" s="21"/>
      <c r="C11"/>
      <c r="D11" s="11"/>
      <c r="E11" s="11"/>
      <c r="F11" s="13"/>
      <c r="G11"/>
      <c r="H11" s="11"/>
      <c r="I11" s="11"/>
      <c r="J11" s="22"/>
      <c r="K11"/>
      <c r="L11" s="11"/>
      <c r="M11" s="11"/>
      <c r="N11" s="22"/>
      <c r="O11"/>
      <c r="P11" s="11"/>
      <c r="Q11" s="11"/>
      <c r="R11" s="17"/>
      <c r="S11" s="20"/>
      <c r="T11" s="20"/>
      <c r="U11" s="20"/>
      <c r="V11" s="20"/>
      <c r="W11" s="20"/>
      <c r="X11" s="20"/>
      <c r="Y11" s="20"/>
      <c r="Z11" s="20"/>
      <c r="AA11" s="20"/>
      <c r="AB11" s="20"/>
      <c r="AC11" s="20"/>
      <c r="AD11" s="20"/>
      <c r="AE11" s="20"/>
      <c r="AF11" s="34"/>
      <c r="AG11" s="34"/>
      <c r="AH11" s="34"/>
      <c r="AI11" s="34"/>
      <c r="AJ11" s="34"/>
      <c r="AK11" s="34"/>
    </row>
    <row r="12" spans="1:31" ht="12.75">
      <c r="A12" s="3"/>
      <c r="B12" s="21"/>
      <c r="C12"/>
      <c r="D12" s="11"/>
      <c r="E12" s="11"/>
      <c r="F12" s="13"/>
      <c r="G12"/>
      <c r="H12" s="11"/>
      <c r="I12" s="11"/>
      <c r="J12" s="22"/>
      <c r="K12"/>
      <c r="L12" s="11"/>
      <c r="M12" s="11"/>
      <c r="N12" s="22"/>
      <c r="O12"/>
      <c r="P12" s="11"/>
      <c r="Q12" s="11"/>
      <c r="R12" s="17"/>
      <c r="S12" s="20"/>
      <c r="T12" s="20"/>
      <c r="U12" s="20"/>
      <c r="V12" s="20"/>
      <c r="W12" s="20"/>
      <c r="X12" s="20"/>
      <c r="Y12" s="20"/>
      <c r="Z12" s="20"/>
      <c r="AA12" s="20"/>
      <c r="AB12" s="20"/>
      <c r="AC12" s="20"/>
      <c r="AD12" s="20"/>
      <c r="AE12" s="20"/>
    </row>
    <row r="13" spans="1:31" ht="12.75">
      <c r="A13" s="3"/>
      <c r="B13" s="21"/>
      <c r="C13"/>
      <c r="D13" s="11"/>
      <c r="E13" s="11"/>
      <c r="F13" s="13"/>
      <c r="G13"/>
      <c r="H13" s="11"/>
      <c r="I13" s="11"/>
      <c r="J13" s="22"/>
      <c r="K13"/>
      <c r="L13" s="11"/>
      <c r="M13" s="11"/>
      <c r="N13" s="22"/>
      <c r="O13"/>
      <c r="P13" s="11"/>
      <c r="Q13" s="11"/>
      <c r="R13" s="17"/>
      <c r="S13" s="20"/>
      <c r="T13" s="20"/>
      <c r="U13" s="20"/>
      <c r="V13" s="20"/>
      <c r="W13" s="20"/>
      <c r="X13" s="20"/>
      <c r="Y13" s="20"/>
      <c r="Z13" s="20"/>
      <c r="AA13" s="20"/>
      <c r="AB13" s="20"/>
      <c r="AC13" s="20"/>
      <c r="AD13" s="20"/>
      <c r="AE13" s="20"/>
    </row>
    <row r="14" spans="1:31" ht="12.75">
      <c r="A14" s="3"/>
      <c r="B14" s="21"/>
      <c r="C14"/>
      <c r="D14" s="11"/>
      <c r="E14" s="11"/>
      <c r="F14" s="13"/>
      <c r="G14"/>
      <c r="H14" s="11"/>
      <c r="I14" s="11"/>
      <c r="J14" s="22"/>
      <c r="K14"/>
      <c r="L14" s="11"/>
      <c r="M14" s="11"/>
      <c r="N14" s="22"/>
      <c r="O14"/>
      <c r="P14" s="11"/>
      <c r="Q14" s="11"/>
      <c r="R14" s="17"/>
      <c r="S14" s="20"/>
      <c r="T14" s="20"/>
      <c r="U14" s="20"/>
      <c r="V14" s="20"/>
      <c r="W14" s="20"/>
      <c r="X14" s="20"/>
      <c r="Y14" s="20"/>
      <c r="Z14" s="20"/>
      <c r="AA14" s="20"/>
      <c r="AB14" s="20"/>
      <c r="AC14" s="20"/>
      <c r="AD14" s="20"/>
      <c r="AE14" s="20"/>
    </row>
    <row r="15" spans="1:31" ht="12.75">
      <c r="A15" s="3"/>
      <c r="B15" s="21"/>
      <c r="C15"/>
      <c r="D15" s="11"/>
      <c r="E15" s="11"/>
      <c r="F15" s="13"/>
      <c r="G15"/>
      <c r="H15" s="11"/>
      <c r="I15" s="11"/>
      <c r="J15" s="22"/>
      <c r="K15"/>
      <c r="L15" s="11"/>
      <c r="M15" s="11"/>
      <c r="N15" s="22"/>
      <c r="O15"/>
      <c r="P15" s="11"/>
      <c r="Q15" s="11"/>
      <c r="R15" s="17"/>
      <c r="S15" s="20"/>
      <c r="T15" s="20"/>
      <c r="U15" s="20"/>
      <c r="V15" s="20"/>
      <c r="W15" s="20"/>
      <c r="X15" s="20"/>
      <c r="Y15" s="20"/>
      <c r="Z15" s="20"/>
      <c r="AA15" s="20"/>
      <c r="AB15" s="20"/>
      <c r="AC15" s="20"/>
      <c r="AD15" s="20"/>
      <c r="AE15" s="20"/>
    </row>
    <row r="16" spans="1:31" ht="12.75">
      <c r="A16" s="3"/>
      <c r="B16" s="21"/>
      <c r="C16"/>
      <c r="D16" s="11"/>
      <c r="E16" s="11"/>
      <c r="F16" s="13"/>
      <c r="G16"/>
      <c r="H16" s="11"/>
      <c r="I16" s="11"/>
      <c r="J16" s="22"/>
      <c r="K16"/>
      <c r="L16" s="11"/>
      <c r="M16" s="11"/>
      <c r="N16" s="22"/>
      <c r="O16"/>
      <c r="P16" s="11"/>
      <c r="Q16" s="11"/>
      <c r="R16" s="17"/>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P7:P76 D7:D76 L7:L76 H7:H76 G7:G10">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K7:K10">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113</v>
      </c>
      <c r="K3" s="87" t="s">
        <v>114</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v>1</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v>2</v>
      </c>
      <c r="C6" s="15"/>
      <c r="D6" s="32"/>
      <c r="E6" s="32"/>
      <c r="F6" s="32"/>
      <c r="G6" s="32"/>
      <c r="H6" s="32"/>
      <c r="I6" s="32"/>
      <c r="J6" s="32"/>
      <c r="K6" s="32"/>
      <c r="L6" s="55">
        <f>SUM(D6,F6,H6,J6)</f>
        <v>0</v>
      </c>
      <c r="M6" s="56">
        <f>IF(COUNT(D6,F6,H6,J6)=4,MINA(D6,F6,H6,J6),0)</f>
        <v>0</v>
      </c>
      <c r="N6" s="56">
        <f>SUM(L6-M6)</f>
        <v>0</v>
      </c>
      <c r="O6" s="56">
        <f>MAX(D6,F6,H6,J6)</f>
        <v>0</v>
      </c>
      <c r="P6" s="56">
        <f>MIN(E6,G6,I6,K6)</f>
        <v>0</v>
      </c>
      <c r="Q6" s="56"/>
      <c r="R6" s="56"/>
      <c r="S6" s="55">
        <v>0</v>
      </c>
      <c r="T6" s="56"/>
      <c r="U6" s="56">
        <f>MAX(O6,S6)</f>
        <v>0</v>
      </c>
      <c r="V6" s="56">
        <f>MIN(P6,T6)</f>
        <v>0</v>
      </c>
      <c r="W6" s="57">
        <f>IF(V6&lt;&gt;0,SUM($X$3/V6*12),"")</f>
      </c>
      <c r="X6" s="57">
        <f>IF(V6&lt;&gt;0,SUM(3600/V6*$X$3/5280),"")</f>
      </c>
    </row>
    <row r="7" spans="1:24" ht="15" thickBot="1">
      <c r="A7" s="66"/>
      <c r="B7" s="30" t="s">
        <v>112</v>
      </c>
      <c r="C7" s="15"/>
      <c r="D7" s="32"/>
      <c r="E7" s="32"/>
      <c r="F7" s="32"/>
      <c r="G7" s="32"/>
      <c r="H7" s="32"/>
      <c r="I7" s="32"/>
      <c r="J7" s="32"/>
      <c r="K7" s="32"/>
      <c r="L7" s="55">
        <f>SUM(D7,F7,H7,J7)</f>
        <v>0</v>
      </c>
      <c r="M7" s="56">
        <f>IF(COUNT(D7,F7,H7,J7)=4,MINA(D7,F7,H7,J7),0)</f>
        <v>0</v>
      </c>
      <c r="N7" s="56">
        <f>SUM(L7-M7)</f>
        <v>0</v>
      </c>
      <c r="O7" s="56">
        <f>MAX(D7,F7,H7,J7)</f>
        <v>0</v>
      </c>
      <c r="P7" s="56">
        <f>MIN(E7,G7,I7,K7)</f>
        <v>0</v>
      </c>
      <c r="Q7" s="56"/>
      <c r="R7" s="56"/>
      <c r="S7" s="55">
        <v>0</v>
      </c>
      <c r="T7" s="56"/>
      <c r="U7" s="56">
        <f>MAX(O7,S7)</f>
        <v>0</v>
      </c>
      <c r="V7" s="56">
        <f>MIN(P7,T7)</f>
        <v>0</v>
      </c>
      <c r="W7" s="57">
        <f>IF(V7&lt;&gt;0,SUM($X$3/V7*12),"")</f>
      </c>
      <c r="X7" s="57">
        <f>IF(V7&lt;&gt;0,SUM(3600/V7*$X$3/5280),"")</f>
      </c>
    </row>
    <row r="8" spans="1:24" ht="15">
      <c r="A8" s="66"/>
      <c r="B8" s="30" t="s">
        <v>111</v>
      </c>
      <c r="C8" s="15"/>
      <c r="D8" s="32"/>
      <c r="E8" s="32"/>
      <c r="F8" s="32"/>
      <c r="G8" s="32"/>
      <c r="H8" s="32"/>
      <c r="I8" s="32"/>
      <c r="J8" s="32"/>
      <c r="K8" s="32"/>
      <c r="L8" s="55">
        <f>SUM(D8,F8,H8,J8)</f>
        <v>0</v>
      </c>
      <c r="M8" s="56">
        <f>IF(COUNT(D8,F8,H8,J8)=4,MINA(D8,F8,H8,J8),0)</f>
        <v>0</v>
      </c>
      <c r="N8" s="56">
        <f>SUM(L8-M8)</f>
        <v>0</v>
      </c>
      <c r="O8" s="56">
        <f>MAX(D8,F8,H8,J8)</f>
        <v>0</v>
      </c>
      <c r="P8" s="56">
        <f>MIN(E8,G8,I8,K8)</f>
        <v>0</v>
      </c>
      <c r="Q8" s="56"/>
      <c r="R8" s="56"/>
      <c r="S8" s="55">
        <v>0</v>
      </c>
      <c r="T8" s="56"/>
      <c r="U8" s="56">
        <f>MAX(O8,S8)</f>
        <v>0</v>
      </c>
      <c r="V8" s="56">
        <f>MIN(P8,T8)</f>
        <v>0</v>
      </c>
      <c r="W8" s="57">
        <f>IF(V8&lt;&gt;0,SUM($X$3/V8*12),"")</f>
      </c>
      <c r="X8" s="57">
        <f>IF(V8&lt;&gt;0,SUM(3600/V8*$X$3/5280),"")</f>
      </c>
    </row>
    <row r="9" spans="1:24" ht="12.75">
      <c r="A9"/>
      <c r="B9"/>
      <c r="C9"/>
      <c r="D9"/>
      <c r="E9"/>
      <c r="F9"/>
      <c r="G9"/>
      <c r="H9"/>
      <c r="I9"/>
      <c r="J9"/>
      <c r="K9"/>
      <c r="L9"/>
      <c r="M9"/>
      <c r="N9"/>
      <c r="O9"/>
      <c r="P9"/>
      <c r="Q9"/>
      <c r="R9"/>
      <c r="S9"/>
      <c r="T9"/>
      <c r="U9"/>
      <c r="V9"/>
      <c r="W9"/>
      <c r="X9"/>
    </row>
    <row r="10" spans="1:24" ht="12.75">
      <c r="A10"/>
      <c r="B10"/>
      <c r="C10"/>
      <c r="D10"/>
      <c r="E10"/>
      <c r="F10"/>
      <c r="G10"/>
      <c r="H10"/>
      <c r="I10"/>
      <c r="J10"/>
      <c r="K10"/>
      <c r="L10"/>
      <c r="M10"/>
      <c r="N10"/>
      <c r="O10"/>
      <c r="P10"/>
      <c r="Q10"/>
      <c r="R10"/>
      <c r="S10"/>
      <c r="T10"/>
      <c r="U10"/>
      <c r="V10"/>
      <c r="W10"/>
      <c r="X10"/>
    </row>
    <row r="11" spans="1:24" ht="12.75">
      <c r="A11"/>
      <c r="B11"/>
      <c r="C11"/>
      <c r="D11"/>
      <c r="E11"/>
      <c r="F11"/>
      <c r="G11"/>
      <c r="H11"/>
      <c r="I11"/>
      <c r="J11"/>
      <c r="K11"/>
      <c r="L11"/>
      <c r="M11"/>
      <c r="N11"/>
      <c r="O11"/>
      <c r="P11"/>
      <c r="Q11"/>
      <c r="R11"/>
      <c r="S11"/>
      <c r="T11"/>
      <c r="U11"/>
      <c r="V11"/>
      <c r="W11"/>
      <c r="X11"/>
    </row>
    <row r="12" spans="1:24" ht="12.75">
      <c r="A12"/>
      <c r="B12"/>
      <c r="C12"/>
      <c r="D12"/>
      <c r="E12"/>
      <c r="F12"/>
      <c r="G12"/>
      <c r="H12"/>
      <c r="I12"/>
      <c r="J12"/>
      <c r="K12"/>
      <c r="L12"/>
      <c r="M12"/>
      <c r="N12"/>
      <c r="O12"/>
      <c r="P12"/>
      <c r="Q12"/>
      <c r="R12"/>
      <c r="S12"/>
      <c r="T12"/>
      <c r="U12"/>
      <c r="V12"/>
      <c r="W12"/>
      <c r="X12"/>
    </row>
    <row r="13" spans="1:24" ht="12.75">
      <c r="A13"/>
      <c r="B13"/>
      <c r="C13"/>
      <c r="D13"/>
      <c r="E13"/>
      <c r="F13"/>
      <c r="G13"/>
      <c r="H13"/>
      <c r="I13"/>
      <c r="J13"/>
      <c r="K13"/>
      <c r="L13"/>
      <c r="M13"/>
      <c r="N13"/>
      <c r="O13"/>
      <c r="P13"/>
      <c r="Q13"/>
      <c r="R13"/>
      <c r="S13"/>
      <c r="T13"/>
      <c r="U13"/>
      <c r="V13"/>
      <c r="W13"/>
      <c r="X13"/>
    </row>
    <row r="14" spans="1:24" ht="12.75">
      <c r="A14"/>
      <c r="B14"/>
      <c r="C14"/>
      <c r="D14"/>
      <c r="E14"/>
      <c r="F14"/>
      <c r="G14"/>
      <c r="H14"/>
      <c r="I14"/>
      <c r="J14"/>
      <c r="K14"/>
      <c r="L14"/>
      <c r="M14"/>
      <c r="N14"/>
      <c r="O14"/>
      <c r="P14"/>
      <c r="Q14"/>
      <c r="R14"/>
      <c r="S14"/>
      <c r="T14"/>
      <c r="U14"/>
      <c r="V14"/>
      <c r="W14"/>
      <c r="X14"/>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46" t="s">
        <v>33</v>
      </c>
      <c r="B1" s="146"/>
      <c r="C1" s="146"/>
      <c r="D1" s="146"/>
      <c r="E1" s="146"/>
    </row>
    <row r="2" spans="1:5" ht="20.25">
      <c r="A2" s="146" t="s">
        <v>100</v>
      </c>
      <c r="B2" s="146"/>
      <c r="C2" s="146"/>
      <c r="D2" s="146"/>
      <c r="E2" s="146"/>
    </row>
    <row r="3" spans="1:5" ht="20.25">
      <c r="A3" s="146"/>
      <c r="B3" s="146"/>
      <c r="C3" s="146"/>
      <c r="D3" s="146"/>
      <c r="E3" s="146"/>
    </row>
    <row r="4" spans="1:26" ht="17.25">
      <c r="A4" s="41" t="s">
        <v>34</v>
      </c>
      <c r="B4" s="41" t="s">
        <v>35</v>
      </c>
      <c r="H4" s="30"/>
      <c r="Z4" s="14">
        <f aca="true" ca="1" t="shared" si="0" ref="Z4:Z35">IF(ISBLANK(A4),"",RAND())</f>
        <v>0.2671945524720802</v>
      </c>
    </row>
    <row r="5" spans="1:26" ht="15">
      <c r="A5" s="84" t="s">
        <v>117</v>
      </c>
      <c r="B5" s="12" t="s">
        <v>118</v>
      </c>
      <c r="Z5" s="14">
        <f ca="1" t="shared" si="0"/>
        <v>0.07621071694442971</v>
      </c>
    </row>
    <row r="6" spans="1:26" ht="15">
      <c r="A6" s="84" t="s">
        <v>107</v>
      </c>
      <c r="B6" s="12" t="s">
        <v>116</v>
      </c>
      <c r="Z6" s="14">
        <f ca="1" t="shared" si="0"/>
        <v>0.011790710618771572</v>
      </c>
    </row>
    <row r="7" spans="1:26" ht="12.75">
      <c r="A7" s="12" t="s">
        <v>122</v>
      </c>
      <c r="B7" s="12" t="s">
        <v>118</v>
      </c>
      <c r="Z7" s="14">
        <f ca="1" t="shared" si="0"/>
        <v>0.45510975895677763</v>
      </c>
    </row>
    <row r="8" spans="1:26" ht="12.75">
      <c r="A8" s="12" t="s">
        <v>102</v>
      </c>
      <c r="B8" s="12" t="s">
        <v>123</v>
      </c>
      <c r="Z8" s="14">
        <f ca="1" t="shared" si="0"/>
        <v>0.06940883340425658</v>
      </c>
    </row>
    <row r="9" spans="1:26" ht="15">
      <c r="A9" s="84" t="s">
        <v>129</v>
      </c>
      <c r="B9" s="12" t="s">
        <v>116</v>
      </c>
      <c r="Z9" s="14">
        <f ca="1" t="shared" si="0"/>
        <v>0.015666233767783755</v>
      </c>
    </row>
    <row r="10" spans="1:26" ht="12.75">
      <c r="A10" s="12" t="s">
        <v>125</v>
      </c>
      <c r="B10" s="12" t="s">
        <v>116</v>
      </c>
      <c r="Z10" s="14">
        <f ca="1" t="shared" si="0"/>
        <v>0.26166382890852447</v>
      </c>
    </row>
    <row r="11" spans="1:26" ht="12.75">
      <c r="A11" s="12" t="s">
        <v>106</v>
      </c>
      <c r="B11" s="12" t="s">
        <v>123</v>
      </c>
      <c r="Z11" s="14">
        <f ca="1" t="shared" si="0"/>
        <v>0.8442697145131284</v>
      </c>
    </row>
    <row r="12" spans="1:26" ht="15">
      <c r="A12" s="84" t="s">
        <v>128</v>
      </c>
      <c r="B12" s="12" t="s">
        <v>118</v>
      </c>
      <c r="Z12" s="14">
        <f ca="1" t="shared" si="0"/>
        <v>0.5899403664834302</v>
      </c>
    </row>
    <row r="13" spans="1:26" ht="15">
      <c r="A13" s="84" t="s">
        <v>127</v>
      </c>
      <c r="B13" s="12" t="s">
        <v>116</v>
      </c>
      <c r="Z13" s="14">
        <f ca="1" t="shared" si="0"/>
        <v>0.711371409567914</v>
      </c>
    </row>
    <row r="14" spans="1:26" ht="12.75">
      <c r="A14" s="12" t="s">
        <v>126</v>
      </c>
      <c r="B14" s="12" t="s">
        <v>123</v>
      </c>
      <c r="H14" s="30"/>
      <c r="Z14" s="14">
        <f ca="1" t="shared" si="0"/>
        <v>0.007895986955604284</v>
      </c>
    </row>
    <row r="15" spans="1:26" ht="12.75">
      <c r="A15" s="12" t="s">
        <v>121</v>
      </c>
      <c r="B15" s="12" t="s">
        <v>116</v>
      </c>
      <c r="Z15" s="14">
        <f ca="1" t="shared" si="0"/>
        <v>0.7874230344313373</v>
      </c>
    </row>
    <row r="16" spans="1:26" ht="15">
      <c r="A16" s="85" t="s">
        <v>103</v>
      </c>
      <c r="B16" s="12" t="s">
        <v>116</v>
      </c>
      <c r="Z16" s="14">
        <f ca="1" t="shared" si="0"/>
        <v>0.7578148909896719</v>
      </c>
    </row>
    <row r="17" spans="1:26" ht="12.75">
      <c r="A17" s="12" t="s">
        <v>130</v>
      </c>
      <c r="B17" s="12" t="s">
        <v>118</v>
      </c>
      <c r="Z17" s="14">
        <f ca="1" t="shared" si="0"/>
        <v>0.3142042646189369</v>
      </c>
    </row>
    <row r="18" spans="1:26" ht="12.75">
      <c r="A18" s="12" t="s">
        <v>124</v>
      </c>
      <c r="B18" s="12" t="s">
        <v>116</v>
      </c>
      <c r="Z18" s="14">
        <f ca="1" t="shared" si="0"/>
        <v>0.7730725533104046</v>
      </c>
    </row>
    <row r="19" spans="1:26" ht="15">
      <c r="A19" s="84" t="s">
        <v>120</v>
      </c>
      <c r="B19" s="12" t="s">
        <v>116</v>
      </c>
      <c r="Z19" s="14">
        <f ca="1" t="shared" si="0"/>
        <v>0.8491575293793332</v>
      </c>
    </row>
    <row r="20" spans="1:26" ht="12.75">
      <c r="A20" s="12" t="s">
        <v>104</v>
      </c>
      <c r="B20" s="12" t="s">
        <v>123</v>
      </c>
      <c r="Z20" s="14">
        <f ca="1" t="shared" si="0"/>
        <v>0.8754798632038306</v>
      </c>
    </row>
    <row r="21" spans="1:26" ht="12.75">
      <c r="A21" s="12" t="s">
        <v>131</v>
      </c>
      <c r="B21" s="12" t="s">
        <v>118</v>
      </c>
      <c r="Z21" s="14">
        <f ca="1" t="shared" si="0"/>
        <v>0.011409822579418805</v>
      </c>
    </row>
    <row r="22" spans="1:26" ht="12.75">
      <c r="A22" s="12" t="s">
        <v>115</v>
      </c>
      <c r="B22" s="12" t="s">
        <v>116</v>
      </c>
      <c r="Z22" s="14">
        <f ca="1" t="shared" si="0"/>
        <v>0.7720053847588784</v>
      </c>
    </row>
    <row r="23" spans="1:26" ht="15">
      <c r="A23" s="84" t="s">
        <v>110</v>
      </c>
      <c r="B23" s="12" t="s">
        <v>116</v>
      </c>
      <c r="Z23" s="14">
        <f ca="1" t="shared" si="0"/>
        <v>0.5568730614834445</v>
      </c>
    </row>
    <row r="24" spans="1:26" ht="12.75">
      <c r="A24" s="12" t="s">
        <v>119</v>
      </c>
      <c r="B24" s="12" t="s">
        <v>118</v>
      </c>
      <c r="Z24" s="14">
        <f ca="1" t="shared" si="0"/>
        <v>0.6767781112442093</v>
      </c>
    </row>
    <row r="25" spans="1:26" ht="12.75">
      <c r="A25" s="12" t="s">
        <v>105</v>
      </c>
      <c r="B25" s="12" t="s">
        <v>116</v>
      </c>
      <c r="Z25" s="14">
        <f ca="1" t="shared" si="0"/>
        <v>0.4929481501638282</v>
      </c>
    </row>
    <row r="26" spans="1:26" ht="12.75">
      <c r="A26" s="12" t="s">
        <v>109</v>
      </c>
      <c r="B26" s="12" t="s">
        <v>116</v>
      </c>
      <c r="Z26" s="14">
        <f ca="1" t="shared" si="0"/>
        <v>0.784193233433796</v>
      </c>
    </row>
    <row r="27" spans="1:26" ht="12.75">
      <c r="A27" s="12" t="s">
        <v>108</v>
      </c>
      <c r="B27" s="12" t="s">
        <v>118</v>
      </c>
      <c r="Z27" s="14">
        <f ca="1" t="shared" si="0"/>
        <v>0.2990635248207534</v>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38"/>
  </sheetPr>
  <dimension ref="A1:AK150"/>
  <sheetViews>
    <sheetView workbookViewId="0" topLeftCell="A1">
      <pane ySplit="6" topLeftCell="BM9" activePane="bottomLeft" state="frozen"/>
      <selection pane="topLeft" activeCell="A1" sqref="A1"/>
      <selection pane="bottomLeft" activeCell="L32" sqref="L32"/>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0">IF(MIN(D7,E7,H7,I7,L7:M7,P7,Q7)&gt;=0.01,"OK","")</f>
        <v>OK</v>
      </c>
      <c r="B7" s="21">
        <v>1</v>
      </c>
      <c r="C7" t="s">
        <v>117</v>
      </c>
      <c r="D7" s="11">
        <v>20.65</v>
      </c>
      <c r="E7" s="11">
        <v>6.79</v>
      </c>
      <c r="F7" s="13"/>
      <c r="G7" t="s">
        <v>107</v>
      </c>
      <c r="H7" s="11">
        <v>20.25</v>
      </c>
      <c r="I7" s="11">
        <v>7.32</v>
      </c>
      <c r="J7" s="22"/>
      <c r="K7" t="s">
        <v>122</v>
      </c>
      <c r="L7" s="11">
        <v>28.75</v>
      </c>
      <c r="M7" s="11">
        <v>5.67</v>
      </c>
      <c r="N7" s="22"/>
      <c r="O7" t="s">
        <v>102</v>
      </c>
      <c r="P7" s="11">
        <v>42.25</v>
      </c>
      <c r="Q7" s="11">
        <v>3.65</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102</v>
      </c>
      <c r="D8" s="11">
        <v>36.65</v>
      </c>
      <c r="E8" s="11">
        <v>3.93</v>
      </c>
      <c r="F8" s="13"/>
      <c r="G8" t="s">
        <v>117</v>
      </c>
      <c r="H8" s="11">
        <v>18.85</v>
      </c>
      <c r="I8" s="11">
        <v>7.43</v>
      </c>
      <c r="J8" s="22"/>
      <c r="K8" t="s">
        <v>107</v>
      </c>
      <c r="L8" s="11">
        <v>22.25</v>
      </c>
      <c r="M8" s="11">
        <v>6.87</v>
      </c>
      <c r="N8" s="22"/>
      <c r="O8" t="s">
        <v>122</v>
      </c>
      <c r="P8" s="11">
        <v>28.05</v>
      </c>
      <c r="Q8" s="11">
        <v>5.67</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129</v>
      </c>
      <c r="D9" s="11">
        <v>20.85</v>
      </c>
      <c r="E9" s="11">
        <v>6.62</v>
      </c>
      <c r="F9" s="13"/>
      <c r="G9" t="s">
        <v>125</v>
      </c>
      <c r="H9" s="11">
        <v>21.6</v>
      </c>
      <c r="I9" s="11">
        <v>7.31</v>
      </c>
      <c r="J9" s="22"/>
      <c r="K9" t="s">
        <v>106</v>
      </c>
      <c r="L9" s="11">
        <v>33.2</v>
      </c>
      <c r="M9" s="11">
        <v>3.92</v>
      </c>
      <c r="N9" s="22"/>
      <c r="O9" t="s">
        <v>128</v>
      </c>
      <c r="P9" s="11">
        <v>25.15</v>
      </c>
      <c r="Q9" s="11">
        <v>6.58</v>
      </c>
      <c r="R9" s="17">
        <f t="shared" si="1"/>
      </c>
      <c r="S9" s="20"/>
      <c r="T9" s="20"/>
      <c r="U9" s="20"/>
      <c r="V9" s="20"/>
      <c r="W9" s="20"/>
      <c r="X9" s="20"/>
      <c r="Y9" s="20"/>
      <c r="Z9" s="20"/>
      <c r="AA9" s="20"/>
      <c r="AB9" s="20"/>
      <c r="AC9" s="20"/>
      <c r="AD9" s="20"/>
      <c r="AE9" s="20"/>
    </row>
    <row r="10" spans="1:31" ht="12.75">
      <c r="A10" s="3" t="str">
        <f t="shared" si="0"/>
        <v>OK</v>
      </c>
      <c r="B10" s="21">
        <v>4</v>
      </c>
      <c r="C10" t="s">
        <v>128</v>
      </c>
      <c r="D10" s="11">
        <v>22.25</v>
      </c>
      <c r="E10" s="11">
        <v>6.5</v>
      </c>
      <c r="F10" s="13"/>
      <c r="G10" t="s">
        <v>129</v>
      </c>
      <c r="H10" s="11">
        <v>20.25</v>
      </c>
      <c r="I10" s="11">
        <v>7.47</v>
      </c>
      <c r="J10" s="22"/>
      <c r="K10" t="s">
        <v>125</v>
      </c>
      <c r="L10" s="11">
        <v>25.1</v>
      </c>
      <c r="M10" s="11">
        <v>6.41</v>
      </c>
      <c r="N10" s="22"/>
      <c r="O10" t="s">
        <v>106</v>
      </c>
      <c r="P10" s="11">
        <v>11</v>
      </c>
      <c r="Q10" s="11">
        <v>4.82</v>
      </c>
      <c r="R10" s="17">
        <f t="shared" si="1"/>
      </c>
      <c r="S10" s="20"/>
      <c r="T10" s="20"/>
      <c r="U10" s="20"/>
      <c r="V10" s="20"/>
      <c r="W10" s="20"/>
      <c r="X10" s="20"/>
      <c r="Y10" s="20"/>
      <c r="Z10" s="20"/>
      <c r="AA10" s="20"/>
      <c r="AB10" s="20"/>
      <c r="AC10" s="20"/>
      <c r="AD10" s="20"/>
      <c r="AE10" s="20"/>
    </row>
    <row r="11" spans="1:37" ht="12.75">
      <c r="A11" s="3" t="str">
        <f t="shared" si="0"/>
        <v>OK</v>
      </c>
      <c r="B11" s="21">
        <v>5</v>
      </c>
      <c r="C11" t="s">
        <v>127</v>
      </c>
      <c r="D11" s="11">
        <v>25.95</v>
      </c>
      <c r="E11" s="11">
        <v>6.49</v>
      </c>
      <c r="F11" s="13"/>
      <c r="G11" t="s">
        <v>126</v>
      </c>
      <c r="H11" s="11">
        <v>32.15</v>
      </c>
      <c r="I11" s="11">
        <v>5.13</v>
      </c>
      <c r="J11" s="22"/>
      <c r="K11" t="s">
        <v>121</v>
      </c>
      <c r="L11" s="11">
        <v>24.05</v>
      </c>
      <c r="M11" s="11">
        <v>6.14</v>
      </c>
      <c r="N11" s="22"/>
      <c r="O11" t="s">
        <v>103</v>
      </c>
      <c r="P11" s="11">
        <v>24.75</v>
      </c>
      <c r="Q11" s="11">
        <v>6.23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103</v>
      </c>
      <c r="D12" s="11">
        <v>24.85</v>
      </c>
      <c r="E12" s="11">
        <v>6.24</v>
      </c>
      <c r="F12" s="13"/>
      <c r="G12" t="s">
        <v>127</v>
      </c>
      <c r="H12" s="11">
        <v>23.9</v>
      </c>
      <c r="I12" s="11">
        <v>6.41</v>
      </c>
      <c r="J12" s="22"/>
      <c r="K12" t="s">
        <v>126</v>
      </c>
      <c r="L12" s="11">
        <v>34.55</v>
      </c>
      <c r="M12" s="11">
        <v>4.61</v>
      </c>
      <c r="N12" s="22"/>
      <c r="O12" t="s">
        <v>121</v>
      </c>
      <c r="P12" s="11">
        <v>22.45</v>
      </c>
      <c r="Q12" s="11">
        <v>6.62</v>
      </c>
      <c r="R12" s="17">
        <f t="shared" si="1"/>
      </c>
      <c r="S12" s="20"/>
      <c r="T12" s="20"/>
      <c r="U12" s="20"/>
      <c r="V12" s="20"/>
      <c r="W12" s="20"/>
      <c r="X12" s="20"/>
      <c r="Y12" s="20"/>
      <c r="Z12" s="20"/>
      <c r="AA12" s="20"/>
      <c r="AB12" s="20"/>
      <c r="AC12" s="20"/>
      <c r="AD12" s="20"/>
      <c r="AE12" s="20"/>
    </row>
    <row r="13" spans="1:31" ht="12.75">
      <c r="A13" s="3" t="str">
        <f t="shared" si="0"/>
        <v>OK</v>
      </c>
      <c r="B13" s="21">
        <v>7</v>
      </c>
      <c r="C13" t="s">
        <v>130</v>
      </c>
      <c r="D13" s="11">
        <v>13.85</v>
      </c>
      <c r="E13" s="11">
        <v>7.84</v>
      </c>
      <c r="F13" s="13"/>
      <c r="G13" t="s">
        <v>124</v>
      </c>
      <c r="H13" s="11">
        <v>23.95</v>
      </c>
      <c r="I13" s="11">
        <v>6.42</v>
      </c>
      <c r="J13" s="22"/>
      <c r="K13" t="s">
        <v>120</v>
      </c>
      <c r="L13" s="11">
        <v>28.75</v>
      </c>
      <c r="M13" s="11">
        <v>5.62</v>
      </c>
      <c r="N13" s="22"/>
      <c r="O13" t="s">
        <v>104</v>
      </c>
      <c r="P13" s="11">
        <v>30.4</v>
      </c>
      <c r="Q13" s="11">
        <v>5.09</v>
      </c>
      <c r="R13" s="17">
        <f t="shared" si="1"/>
      </c>
      <c r="S13" s="20"/>
      <c r="T13" s="20"/>
      <c r="U13" s="20"/>
      <c r="V13" s="20"/>
      <c r="W13" s="20"/>
      <c r="X13" s="20"/>
      <c r="Y13" s="20"/>
      <c r="Z13" s="20"/>
      <c r="AA13" s="20"/>
      <c r="AB13" s="20"/>
      <c r="AC13" s="20"/>
      <c r="AD13" s="20"/>
      <c r="AE13" s="20"/>
    </row>
    <row r="14" spans="1:31" ht="12.75">
      <c r="A14" s="3" t="str">
        <f t="shared" si="0"/>
        <v>OK</v>
      </c>
      <c r="B14" s="21">
        <v>8</v>
      </c>
      <c r="C14" t="s">
        <v>104</v>
      </c>
      <c r="D14" s="11">
        <v>30.8</v>
      </c>
      <c r="E14" s="11">
        <v>5.54</v>
      </c>
      <c r="F14" s="13"/>
      <c r="G14" t="s">
        <v>130</v>
      </c>
      <c r="H14" s="11">
        <v>13.85</v>
      </c>
      <c r="I14" s="11">
        <v>9.61</v>
      </c>
      <c r="J14" s="22"/>
      <c r="K14" t="s">
        <v>124</v>
      </c>
      <c r="L14" s="11">
        <v>27</v>
      </c>
      <c r="M14" s="11">
        <v>5.73</v>
      </c>
      <c r="N14" s="22"/>
      <c r="O14" t="s">
        <v>120</v>
      </c>
      <c r="P14" s="11">
        <v>28.8</v>
      </c>
      <c r="Q14" s="11">
        <v>5.73</v>
      </c>
      <c r="R14" s="17">
        <f t="shared" si="1"/>
      </c>
      <c r="S14" s="20"/>
      <c r="T14" s="20"/>
      <c r="U14" s="20"/>
      <c r="V14" s="20"/>
      <c r="W14" s="20"/>
      <c r="X14" s="20"/>
      <c r="Y14" s="20"/>
      <c r="Z14" s="20"/>
      <c r="AA14" s="20"/>
      <c r="AB14" s="20"/>
      <c r="AC14" s="20"/>
      <c r="AD14" s="20"/>
      <c r="AE14" s="20"/>
    </row>
    <row r="15" spans="1:31" ht="12.75">
      <c r="A15" s="3" t="str">
        <f t="shared" si="0"/>
        <v>OK</v>
      </c>
      <c r="B15" s="21">
        <v>9</v>
      </c>
      <c r="C15" t="s">
        <v>131</v>
      </c>
      <c r="D15" s="11">
        <v>14.2</v>
      </c>
      <c r="E15" s="11">
        <v>6.26</v>
      </c>
      <c r="F15" s="13"/>
      <c r="G15" t="s">
        <v>115</v>
      </c>
      <c r="H15" s="11">
        <v>21.3</v>
      </c>
      <c r="I15" s="11">
        <v>7.19</v>
      </c>
      <c r="J15" s="22"/>
      <c r="K15" t="s">
        <v>110</v>
      </c>
      <c r="L15" s="11">
        <v>22.45</v>
      </c>
      <c r="M15" s="11">
        <v>6.07</v>
      </c>
      <c r="N15" s="22"/>
      <c r="O15" t="s">
        <v>119</v>
      </c>
      <c r="P15" s="11">
        <v>23.9</v>
      </c>
      <c r="Q15" s="11">
        <v>6.54</v>
      </c>
      <c r="R15" s="17">
        <f t="shared" si="1"/>
      </c>
      <c r="S15" s="20"/>
      <c r="T15" s="20"/>
      <c r="U15" s="20"/>
      <c r="V15" s="20"/>
      <c r="W15" s="20"/>
      <c r="X15" s="20"/>
      <c r="Y15" s="20"/>
      <c r="Z15" s="20"/>
      <c r="AA15" s="20"/>
      <c r="AB15" s="20"/>
      <c r="AC15" s="20"/>
      <c r="AD15" s="20"/>
      <c r="AE15" s="20"/>
    </row>
    <row r="16" spans="1:31" ht="12.75">
      <c r="A16" s="3" t="str">
        <f t="shared" si="0"/>
        <v>OK</v>
      </c>
      <c r="B16" s="21">
        <v>10</v>
      </c>
      <c r="C16" t="s">
        <v>119</v>
      </c>
      <c r="D16" s="11">
        <v>24.4</v>
      </c>
      <c r="E16" s="11">
        <v>6.21</v>
      </c>
      <c r="F16" s="13"/>
      <c r="G16" t="s">
        <v>131</v>
      </c>
      <c r="H16" s="11">
        <v>12.85</v>
      </c>
      <c r="I16" s="11">
        <v>11.79</v>
      </c>
      <c r="J16" s="22"/>
      <c r="K16" t="s">
        <v>115</v>
      </c>
      <c r="L16" s="11">
        <v>22.25</v>
      </c>
      <c r="M16" s="11">
        <v>6.98</v>
      </c>
      <c r="N16" s="22"/>
      <c r="O16" t="s">
        <v>110</v>
      </c>
      <c r="P16" s="11">
        <v>22.8</v>
      </c>
      <c r="Q16" s="11">
        <v>6.65</v>
      </c>
      <c r="R16" s="17">
        <f t="shared" si="1"/>
      </c>
      <c r="S16" s="20"/>
      <c r="T16" s="20"/>
      <c r="U16" s="20"/>
      <c r="V16" s="20"/>
      <c r="W16" s="20"/>
      <c r="X16" s="20"/>
      <c r="Y16" s="20"/>
      <c r="Z16" s="20"/>
      <c r="AA16" s="20"/>
      <c r="AB16" s="20"/>
      <c r="AC16" s="20"/>
      <c r="AD16" s="20"/>
      <c r="AE16" s="20"/>
    </row>
    <row r="17" spans="1:31" ht="12.75">
      <c r="A17" s="3">
        <f t="shared" si="0"/>
      </c>
      <c r="B17" s="21">
        <v>11</v>
      </c>
      <c r="C17" t="s">
        <v>105</v>
      </c>
      <c r="D17" s="11">
        <v>26</v>
      </c>
      <c r="E17" s="11">
        <v>5.95</v>
      </c>
      <c r="F17" s="13"/>
      <c r="G17" t="s">
        <v>109</v>
      </c>
      <c r="H17" s="11">
        <v>25.4</v>
      </c>
      <c r="I17" s="11">
        <v>5.96</v>
      </c>
      <c r="J17" s="22"/>
      <c r="K17" t="s">
        <v>108</v>
      </c>
      <c r="L17" s="11">
        <v>26.55</v>
      </c>
      <c r="M17" s="11">
        <v>5.81</v>
      </c>
      <c r="N17" s="22"/>
      <c r="O17" t="s">
        <v>111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111</v>
      </c>
      <c r="D18" s="11">
        <v>0</v>
      </c>
      <c r="E18" s="11">
        <v>0</v>
      </c>
      <c r="F18" s="13"/>
      <c r="G18" t="s">
        <v>105</v>
      </c>
      <c r="H18" s="11">
        <v>25.6</v>
      </c>
      <c r="I18" s="11">
        <v>6.05</v>
      </c>
      <c r="J18" s="22"/>
      <c r="K18" t="s">
        <v>109</v>
      </c>
      <c r="L18" s="11">
        <v>27.1</v>
      </c>
      <c r="M18" s="11">
        <v>5.81</v>
      </c>
      <c r="N18" s="22"/>
      <c r="O18" t="s">
        <v>108</v>
      </c>
      <c r="P18" s="11">
        <v>25.15</v>
      </c>
      <c r="Q18" s="11">
        <v>6.26</v>
      </c>
      <c r="R18" s="17">
        <f t="shared" si="1"/>
      </c>
      <c r="S18" s="20"/>
      <c r="T18" s="20"/>
      <c r="U18" s="20"/>
      <c r="V18" s="20"/>
      <c r="W18" s="20"/>
      <c r="X18" s="20"/>
      <c r="Y18" s="20"/>
      <c r="Z18" s="20"/>
      <c r="AA18" s="20"/>
      <c r="AB18" s="20"/>
      <c r="AC18" s="20"/>
      <c r="AD18" s="20"/>
      <c r="AE18" s="20"/>
    </row>
    <row r="19" spans="1:31" ht="12.75">
      <c r="A19" s="3" t="str">
        <f t="shared" si="0"/>
        <v>OK</v>
      </c>
      <c r="B19" s="21">
        <v>13</v>
      </c>
      <c r="C19" t="s">
        <v>122</v>
      </c>
      <c r="D19" s="11">
        <v>25.85</v>
      </c>
      <c r="E19" s="11">
        <v>5.82</v>
      </c>
      <c r="F19" s="13"/>
      <c r="G19" t="s">
        <v>128</v>
      </c>
      <c r="H19" s="11">
        <v>17.8</v>
      </c>
      <c r="I19" s="11">
        <v>7.72</v>
      </c>
      <c r="J19" s="22"/>
      <c r="K19" t="s">
        <v>117</v>
      </c>
      <c r="L19" s="11">
        <v>22.5</v>
      </c>
      <c r="M19" s="11">
        <v>6.62</v>
      </c>
      <c r="N19" s="22"/>
      <c r="O19" t="s">
        <v>125</v>
      </c>
      <c r="P19" s="11">
        <v>27.3</v>
      </c>
      <c r="Q19" s="11">
        <v>4.91</v>
      </c>
      <c r="R19" s="17">
        <f>IF(((SUM(D19:Q19))*100)&lt;&gt;INT((SUM(D19:Q19)*100)),"Too many dec places","")</f>
      </c>
      <c r="S19" s="20"/>
      <c r="T19" s="20"/>
      <c r="U19" s="20"/>
      <c r="V19" s="20"/>
      <c r="W19" s="20"/>
      <c r="X19" s="20"/>
      <c r="Y19" s="20"/>
      <c r="Z19" s="20"/>
      <c r="AA19" s="20"/>
      <c r="AB19" s="20"/>
      <c r="AC19" s="20"/>
      <c r="AD19" s="20"/>
      <c r="AE19" s="20"/>
    </row>
    <row r="20" spans="1:31" ht="12.75">
      <c r="A20" s="3" t="str">
        <f t="shared" si="0"/>
        <v>OK</v>
      </c>
      <c r="B20" s="21">
        <v>14</v>
      </c>
      <c r="C20" t="s">
        <v>125</v>
      </c>
      <c r="D20" s="11">
        <v>28.6</v>
      </c>
      <c r="E20" s="11">
        <v>6.04</v>
      </c>
      <c r="F20" s="13"/>
      <c r="G20" t="s">
        <v>122</v>
      </c>
      <c r="H20" s="11">
        <v>23.6</v>
      </c>
      <c r="I20" s="11">
        <v>6.33</v>
      </c>
      <c r="J20" s="22"/>
      <c r="K20" t="s">
        <v>128</v>
      </c>
      <c r="L20" s="11">
        <v>24.25</v>
      </c>
      <c r="M20" s="11">
        <v>6.26</v>
      </c>
      <c r="N20" s="22"/>
      <c r="O20" t="s">
        <v>117</v>
      </c>
      <c r="P20" s="11">
        <v>16.85</v>
      </c>
      <c r="Q20" s="11">
        <v>6.99</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t="str">
        <f t="shared" si="0"/>
        <v>OK</v>
      </c>
      <c r="B21" s="21">
        <v>15</v>
      </c>
      <c r="C21" t="s">
        <v>106</v>
      </c>
      <c r="D21" s="11">
        <v>29.85</v>
      </c>
      <c r="E21" s="11">
        <v>5.24</v>
      </c>
      <c r="F21" s="13"/>
      <c r="G21" t="s">
        <v>102</v>
      </c>
      <c r="H21" s="11">
        <v>33.1</v>
      </c>
      <c r="I21" s="11">
        <v>4.36</v>
      </c>
      <c r="J21" s="22"/>
      <c r="K21" t="s">
        <v>129</v>
      </c>
      <c r="L21" s="11">
        <v>13.45</v>
      </c>
      <c r="M21" s="11">
        <v>6.32</v>
      </c>
      <c r="N21" s="22"/>
      <c r="O21" t="s">
        <v>107</v>
      </c>
      <c r="P21" s="11">
        <v>24.25</v>
      </c>
      <c r="Q21" s="11">
        <v>5.76</v>
      </c>
      <c r="R21" s="17">
        <f t="shared" si="2"/>
      </c>
      <c r="S21" s="20"/>
      <c r="T21" s="20"/>
      <c r="U21" s="20"/>
      <c r="V21" s="20"/>
      <c r="W21" s="20"/>
      <c r="X21" s="20"/>
      <c r="Y21" s="20"/>
      <c r="Z21" s="20"/>
      <c r="AA21" s="20"/>
      <c r="AB21" s="20"/>
      <c r="AC21" s="20"/>
      <c r="AD21" s="20"/>
      <c r="AE21" s="20"/>
    </row>
    <row r="22" spans="1:31" ht="12.75">
      <c r="A22" s="3" t="str">
        <f t="shared" si="0"/>
        <v>OK</v>
      </c>
      <c r="B22" s="21">
        <v>16</v>
      </c>
      <c r="C22" t="s">
        <v>107</v>
      </c>
      <c r="D22" s="11">
        <v>24.8</v>
      </c>
      <c r="E22" s="11">
        <v>5.83</v>
      </c>
      <c r="F22" s="13"/>
      <c r="G22" t="s">
        <v>106</v>
      </c>
      <c r="H22" s="11">
        <v>21.15</v>
      </c>
      <c r="I22" s="11">
        <v>5.58</v>
      </c>
      <c r="J22" s="22"/>
      <c r="K22" t="s">
        <v>102</v>
      </c>
      <c r="L22" s="11">
        <v>43.3</v>
      </c>
      <c r="M22" s="11">
        <v>3.73</v>
      </c>
      <c r="N22" s="22"/>
      <c r="O22" t="s">
        <v>129</v>
      </c>
      <c r="P22" s="11">
        <v>23.25</v>
      </c>
      <c r="Q22" s="11">
        <v>6.13</v>
      </c>
      <c r="R22" s="17">
        <f t="shared" si="2"/>
      </c>
      <c r="S22" s="20"/>
      <c r="T22" s="20"/>
      <c r="U22" s="20"/>
      <c r="V22" s="20"/>
      <c r="W22" s="20"/>
      <c r="X22" s="20"/>
      <c r="Y22" s="20"/>
      <c r="Z22" s="20"/>
      <c r="AA22" s="20"/>
      <c r="AB22" s="20"/>
      <c r="AC22" s="20"/>
      <c r="AD22" s="20"/>
      <c r="AE22" s="20"/>
    </row>
    <row r="23" spans="1:31" ht="12.75">
      <c r="A23" s="3" t="str">
        <f t="shared" si="0"/>
        <v>OK</v>
      </c>
      <c r="B23" s="21">
        <v>17</v>
      </c>
      <c r="C23" t="s">
        <v>121</v>
      </c>
      <c r="D23" s="11">
        <v>24.45</v>
      </c>
      <c r="E23" s="11">
        <v>6.26</v>
      </c>
      <c r="F23" s="13"/>
      <c r="G23" t="s">
        <v>104</v>
      </c>
      <c r="H23" s="11">
        <v>29.25</v>
      </c>
      <c r="I23" s="11">
        <v>5.67</v>
      </c>
      <c r="J23" s="22"/>
      <c r="K23" t="s">
        <v>127</v>
      </c>
      <c r="L23" s="11">
        <v>24.7</v>
      </c>
      <c r="M23" s="11">
        <v>6.16</v>
      </c>
      <c r="N23" s="22"/>
      <c r="O23" t="s">
        <v>124</v>
      </c>
      <c r="P23" s="11">
        <v>26.4</v>
      </c>
      <c r="Q23" s="11">
        <v>6</v>
      </c>
      <c r="R23" s="17">
        <f t="shared" si="2"/>
      </c>
      <c r="S23" s="20"/>
      <c r="T23" s="20"/>
      <c r="U23" s="20"/>
      <c r="V23" s="20"/>
      <c r="W23" s="20"/>
      <c r="X23" s="20"/>
      <c r="Y23" s="20"/>
      <c r="Z23" s="20"/>
      <c r="AA23" s="20"/>
      <c r="AB23" s="20"/>
      <c r="AC23" s="20"/>
      <c r="AD23" s="20"/>
      <c r="AE23" s="20"/>
    </row>
    <row r="24" spans="1:31" ht="12.75">
      <c r="A24" s="3" t="str">
        <f t="shared" si="0"/>
        <v>OK</v>
      </c>
      <c r="B24" s="21">
        <v>18</v>
      </c>
      <c r="C24" t="s">
        <v>124</v>
      </c>
      <c r="D24" s="11">
        <v>27.3</v>
      </c>
      <c r="E24" s="11">
        <v>6.08</v>
      </c>
      <c r="F24" s="13"/>
      <c r="G24" t="s">
        <v>121</v>
      </c>
      <c r="H24" s="11">
        <v>20.9</v>
      </c>
      <c r="I24" s="11">
        <v>6.7</v>
      </c>
      <c r="J24" s="22"/>
      <c r="K24" t="s">
        <v>104</v>
      </c>
      <c r="L24" s="11">
        <v>32.75</v>
      </c>
      <c r="M24" s="11">
        <v>5.38</v>
      </c>
      <c r="N24" s="22"/>
      <c r="O24" t="s">
        <v>127</v>
      </c>
      <c r="P24" s="11">
        <v>22.45</v>
      </c>
      <c r="Q24" s="11">
        <v>6.26</v>
      </c>
      <c r="R24" s="17">
        <f t="shared" si="2"/>
      </c>
      <c r="S24" s="20"/>
      <c r="T24" s="20"/>
      <c r="U24" s="20"/>
      <c r="V24" s="20"/>
      <c r="W24" s="20"/>
      <c r="X24" s="20"/>
      <c r="Y24" s="20"/>
      <c r="Z24" s="20"/>
      <c r="AA24" s="20"/>
      <c r="AB24" s="20"/>
      <c r="AC24" s="20"/>
      <c r="AD24" s="20"/>
      <c r="AE24" s="20"/>
    </row>
    <row r="25" spans="1:31" ht="12.75">
      <c r="A25" s="3" t="str">
        <f t="shared" si="0"/>
        <v>OK</v>
      </c>
      <c r="B25" s="21">
        <v>19</v>
      </c>
      <c r="C25" t="s">
        <v>120</v>
      </c>
      <c r="D25" s="11">
        <v>28.55</v>
      </c>
      <c r="E25" s="11">
        <v>5.98</v>
      </c>
      <c r="F25" s="13"/>
      <c r="G25" t="s">
        <v>103</v>
      </c>
      <c r="H25" s="11">
        <v>26.45</v>
      </c>
      <c r="I25" s="11">
        <v>6.02</v>
      </c>
      <c r="J25" s="22"/>
      <c r="K25" t="s">
        <v>130</v>
      </c>
      <c r="L25" s="11">
        <v>13.65</v>
      </c>
      <c r="M25" s="11">
        <v>9.47</v>
      </c>
      <c r="N25" s="22"/>
      <c r="O25" t="s">
        <v>126</v>
      </c>
      <c r="P25" s="11">
        <v>33.9</v>
      </c>
      <c r="Q25" s="11">
        <v>4.94</v>
      </c>
      <c r="R25" s="17">
        <f t="shared" si="2"/>
      </c>
      <c r="S25" s="20"/>
      <c r="T25" s="20"/>
      <c r="U25" s="20"/>
      <c r="V25" s="20"/>
      <c r="W25" s="20"/>
      <c r="X25" s="20"/>
      <c r="Y25" s="20"/>
      <c r="Z25" s="20"/>
      <c r="AA25" s="20"/>
      <c r="AB25" s="20"/>
      <c r="AC25" s="20"/>
      <c r="AD25" s="20"/>
      <c r="AE25" s="20"/>
    </row>
    <row r="26" spans="1:31" ht="12.75">
      <c r="A26" s="3" t="str">
        <f t="shared" si="0"/>
        <v>OK</v>
      </c>
      <c r="B26" s="21">
        <v>20</v>
      </c>
      <c r="C26" t="s">
        <v>126</v>
      </c>
      <c r="D26" s="11">
        <v>30.4</v>
      </c>
      <c r="E26" s="11">
        <v>5</v>
      </c>
      <c r="F26" s="13"/>
      <c r="G26" t="s">
        <v>120</v>
      </c>
      <c r="H26" s="11">
        <v>27.5</v>
      </c>
      <c r="I26" s="11">
        <v>6.21</v>
      </c>
      <c r="J26" s="22"/>
      <c r="K26" t="s">
        <v>103</v>
      </c>
      <c r="L26" s="11">
        <v>27.65</v>
      </c>
      <c r="M26" s="11">
        <v>5.97</v>
      </c>
      <c r="N26" s="22"/>
      <c r="O26" t="s">
        <v>130</v>
      </c>
      <c r="P26" s="11">
        <v>15.45</v>
      </c>
      <c r="Q26" s="11">
        <v>8.98</v>
      </c>
      <c r="R26" s="17">
        <f t="shared" si="2"/>
      </c>
      <c r="S26" s="20"/>
      <c r="T26" s="20"/>
      <c r="U26" s="20"/>
      <c r="V26" s="20"/>
      <c r="W26" s="20"/>
      <c r="X26" s="20"/>
      <c r="Y26" s="20"/>
      <c r="Z26" s="20"/>
      <c r="AA26" s="20"/>
      <c r="AB26" s="20"/>
      <c r="AC26" s="20"/>
      <c r="AD26" s="20"/>
      <c r="AE26" s="20"/>
    </row>
    <row r="27" spans="1:31" ht="12.75">
      <c r="A27" s="3">
        <f t="shared" si="0"/>
      </c>
      <c r="B27" s="21">
        <v>21</v>
      </c>
      <c r="C27" t="s">
        <v>110</v>
      </c>
      <c r="D27" s="11">
        <v>26.5</v>
      </c>
      <c r="E27" s="11">
        <v>5.98</v>
      </c>
      <c r="F27" s="13"/>
      <c r="G27" t="s">
        <v>111</v>
      </c>
      <c r="H27" s="11">
        <v>0</v>
      </c>
      <c r="I27" s="11">
        <v>0</v>
      </c>
      <c r="J27" s="22"/>
      <c r="K27" t="s">
        <v>131</v>
      </c>
      <c r="L27" s="11">
        <v>6.85</v>
      </c>
      <c r="M27" s="11">
        <v>8.88</v>
      </c>
      <c r="N27" s="22"/>
      <c r="O27" t="s">
        <v>109</v>
      </c>
      <c r="P27" s="11">
        <v>22.25</v>
      </c>
      <c r="Q27" s="11">
        <v>6.04</v>
      </c>
      <c r="R27" s="17">
        <f t="shared" si="2"/>
      </c>
      <c r="S27" s="20"/>
      <c r="T27" s="20"/>
      <c r="U27" s="20"/>
      <c r="V27" s="20"/>
      <c r="W27" s="20"/>
      <c r="X27" s="20"/>
      <c r="Y27" s="20"/>
      <c r="Z27" s="20"/>
      <c r="AA27" s="20"/>
      <c r="AB27" s="20"/>
      <c r="AC27" s="20"/>
      <c r="AD27" s="20"/>
      <c r="AE27" s="20"/>
    </row>
    <row r="28" spans="1:31" ht="12.75">
      <c r="A28" s="3">
        <f t="shared" si="0"/>
      </c>
      <c r="B28" s="21">
        <v>22</v>
      </c>
      <c r="C28" t="s">
        <v>109</v>
      </c>
      <c r="D28" s="11">
        <v>26</v>
      </c>
      <c r="E28" s="11">
        <v>5.94</v>
      </c>
      <c r="F28" s="13"/>
      <c r="G28" t="s">
        <v>110</v>
      </c>
      <c r="H28" s="11">
        <v>24.95</v>
      </c>
      <c r="I28" s="11">
        <v>6.32</v>
      </c>
      <c r="J28" s="22"/>
      <c r="K28" t="s">
        <v>111</v>
      </c>
      <c r="L28" s="11">
        <v>0</v>
      </c>
      <c r="M28" s="11">
        <v>0</v>
      </c>
      <c r="N28" s="22"/>
      <c r="O28" t="s">
        <v>131</v>
      </c>
      <c r="P28" s="11">
        <v>17.8</v>
      </c>
      <c r="Q28" s="11">
        <v>0</v>
      </c>
      <c r="R28" s="17">
        <f t="shared" si="2"/>
      </c>
      <c r="S28" s="20"/>
      <c r="T28" s="20"/>
      <c r="U28" s="20"/>
      <c r="V28" s="20"/>
      <c r="W28" s="20"/>
      <c r="X28" s="20"/>
      <c r="Y28" s="20"/>
      <c r="Z28" s="20"/>
      <c r="AA28" s="20"/>
      <c r="AB28" s="20"/>
      <c r="AC28" s="20"/>
      <c r="AD28" s="20"/>
      <c r="AE28" s="20"/>
    </row>
    <row r="29" spans="1:31" ht="12.75">
      <c r="A29" s="3" t="str">
        <f t="shared" si="0"/>
        <v>OK</v>
      </c>
      <c r="B29" s="21">
        <v>23</v>
      </c>
      <c r="C29" t="s">
        <v>108</v>
      </c>
      <c r="D29" s="11">
        <v>26.3</v>
      </c>
      <c r="E29" s="11">
        <v>6.18</v>
      </c>
      <c r="F29" s="13"/>
      <c r="G29" t="s">
        <v>119</v>
      </c>
      <c r="H29" s="11">
        <v>23.3</v>
      </c>
      <c r="I29" s="11">
        <v>6.98</v>
      </c>
      <c r="J29" s="22"/>
      <c r="K29" t="s">
        <v>105</v>
      </c>
      <c r="L29" s="11">
        <v>28.35</v>
      </c>
      <c r="M29" s="11">
        <v>5.92</v>
      </c>
      <c r="N29" s="22"/>
      <c r="O29" t="s">
        <v>115</v>
      </c>
      <c r="P29" s="11">
        <v>23.45</v>
      </c>
      <c r="Q29" s="11">
        <v>6.68</v>
      </c>
      <c r="R29" s="17">
        <f t="shared" si="2"/>
      </c>
      <c r="S29" s="20"/>
      <c r="T29" s="20"/>
      <c r="U29" s="20"/>
      <c r="V29" s="20"/>
      <c r="W29" s="20"/>
      <c r="X29" s="20"/>
      <c r="Y29" s="20"/>
      <c r="Z29" s="20"/>
      <c r="AA29" s="20"/>
      <c r="AB29" s="20"/>
      <c r="AC29" s="20"/>
      <c r="AD29" s="20"/>
      <c r="AE29" s="20"/>
    </row>
    <row r="30" spans="1:31" ht="12.75">
      <c r="A30" s="3" t="str">
        <f t="shared" si="0"/>
        <v>OK</v>
      </c>
      <c r="B30" s="21">
        <v>24</v>
      </c>
      <c r="C30" t="s">
        <v>115</v>
      </c>
      <c r="D30" s="11">
        <v>23.5</v>
      </c>
      <c r="E30" s="11">
        <v>6.85</v>
      </c>
      <c r="F30" s="13"/>
      <c r="G30" t="s">
        <v>108</v>
      </c>
      <c r="H30" s="11">
        <v>23.5</v>
      </c>
      <c r="I30" s="11">
        <v>6.44</v>
      </c>
      <c r="J30" s="22"/>
      <c r="K30" t="s">
        <v>119</v>
      </c>
      <c r="L30" s="11">
        <v>25.25</v>
      </c>
      <c r="M30" s="11">
        <v>6.2</v>
      </c>
      <c r="N30" s="22"/>
      <c r="O30" t="s">
        <v>105</v>
      </c>
      <c r="P30" s="11">
        <v>27.85</v>
      </c>
      <c r="Q30" s="11">
        <v>6.11</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tabColor indexed="61"/>
  </sheetPr>
  <dimension ref="B2:Z501"/>
  <sheetViews>
    <sheetView tabSelected="1" zoomScale="86" zoomScaleNormal="86" workbookViewId="0" topLeftCell="A1">
      <selection activeCell="D3" sqref="D3"/>
    </sheetView>
  </sheetViews>
  <sheetFormatPr defaultColWidth="9.140625" defaultRowHeight="12.75"/>
  <cols>
    <col min="1" max="1" width="0.9921875" style="14" customWidth="1"/>
    <col min="2" max="2" width="4.57421875" style="14" customWidth="1"/>
    <col min="3" max="3" width="17.00390625" style="14" customWidth="1"/>
    <col min="4" max="4" width="10.7109375" style="14" customWidth="1"/>
    <col min="5" max="12" width="9.140625" style="14" customWidth="1"/>
    <col min="13" max="14" width="9.140625" style="14" hidden="1" customWidth="1"/>
    <col min="15" max="15" width="9.140625" style="14" customWidth="1"/>
    <col min="16" max="17" width="9.140625" style="14" hidden="1" customWidth="1"/>
    <col min="18" max="18" width="3.7109375" style="14" customWidth="1"/>
    <col min="19" max="19" width="5.28125" style="14" customWidth="1"/>
    <col min="20" max="20" width="5.421875" style="14" customWidth="1"/>
    <col min="21" max="24" width="9.140625" style="14" customWidth="1"/>
    <col min="25" max="25" width="9.7109375" style="14" customWidth="1"/>
    <col min="26" max="26" width="0.5625" style="14" hidden="1" customWidth="1"/>
    <col min="27" max="16384" width="9.140625" style="14" customWidth="1"/>
  </cols>
  <sheetData>
    <row r="1" ht="5.25" customHeight="1" thickBot="1"/>
    <row r="2" spans="2:26" ht="15" thickTop="1">
      <c r="B2" s="96"/>
      <c r="C2" s="97" t="s">
        <v>134</v>
      </c>
      <c r="D2" s="97"/>
      <c r="E2" s="98"/>
      <c r="F2" s="98"/>
      <c r="G2" s="99"/>
      <c r="H2" s="99"/>
      <c r="I2" s="100"/>
      <c r="J2" s="100"/>
      <c r="K2" s="127" t="s">
        <v>113</v>
      </c>
      <c r="L2" s="127" t="s">
        <v>114</v>
      </c>
      <c r="M2" s="101" t="s">
        <v>1</v>
      </c>
      <c r="N2" s="101" t="s">
        <v>1</v>
      </c>
      <c r="O2" s="101" t="s">
        <v>1</v>
      </c>
      <c r="P2" s="101" t="s">
        <v>1</v>
      </c>
      <c r="Q2" s="102" t="s">
        <v>2</v>
      </c>
      <c r="R2" s="102" t="s">
        <v>132</v>
      </c>
      <c r="S2" s="103" t="s">
        <v>4</v>
      </c>
      <c r="T2" s="103" t="s">
        <v>4</v>
      </c>
      <c r="U2" s="101" t="s">
        <v>4</v>
      </c>
      <c r="V2" s="101" t="s">
        <v>4</v>
      </c>
      <c r="W2" s="101" t="s">
        <v>3</v>
      </c>
      <c r="X2" s="102" t="s">
        <v>2</v>
      </c>
      <c r="Y2" s="104" t="s">
        <v>72</v>
      </c>
      <c r="Z2" s="89">
        <v>87.5833</v>
      </c>
    </row>
    <row r="3" spans="2:26" ht="22.5" customHeight="1" thickBot="1">
      <c r="B3" s="105" t="s">
        <v>5</v>
      </c>
      <c r="C3" s="130" t="s">
        <v>6</v>
      </c>
      <c r="D3" s="106" t="s">
        <v>7</v>
      </c>
      <c r="E3" s="107" t="s">
        <v>8</v>
      </c>
      <c r="F3" s="107" t="s">
        <v>9</v>
      </c>
      <c r="G3" s="108" t="s">
        <v>8</v>
      </c>
      <c r="H3" s="108" t="s">
        <v>9</v>
      </c>
      <c r="I3" s="109" t="s">
        <v>8</v>
      </c>
      <c r="J3" s="109" t="s">
        <v>9</v>
      </c>
      <c r="K3" s="110" t="s">
        <v>8</v>
      </c>
      <c r="L3" s="110" t="s">
        <v>9</v>
      </c>
      <c r="M3" s="111" t="s">
        <v>10</v>
      </c>
      <c r="N3" s="111" t="s">
        <v>11</v>
      </c>
      <c r="O3" s="111" t="s">
        <v>13</v>
      </c>
      <c r="P3" s="111" t="s">
        <v>12</v>
      </c>
      <c r="Q3" s="111" t="s">
        <v>14</v>
      </c>
      <c r="R3" s="111" t="s">
        <v>133</v>
      </c>
      <c r="S3" s="111" t="s">
        <v>0</v>
      </c>
      <c r="T3" s="111" t="s">
        <v>15</v>
      </c>
      <c r="U3" s="128" t="s">
        <v>3</v>
      </c>
      <c r="V3" s="128" t="s">
        <v>16</v>
      </c>
      <c r="W3" s="129" t="s">
        <v>17</v>
      </c>
      <c r="X3" s="129" t="s">
        <v>18</v>
      </c>
      <c r="Y3" s="112" t="s">
        <v>74</v>
      </c>
      <c r="Z3" s="90" t="s">
        <v>73</v>
      </c>
    </row>
    <row r="4" spans="2:26" ht="15" thickBot="1">
      <c r="B4" s="145">
        <v>1</v>
      </c>
      <c r="C4" s="114" t="s">
        <v>135</v>
      </c>
      <c r="D4" s="115" t="s">
        <v>136</v>
      </c>
      <c r="E4" s="116">
        <v>28.55</v>
      </c>
      <c r="F4" s="116">
        <v>5.98</v>
      </c>
      <c r="G4" s="133">
        <v>27.5</v>
      </c>
      <c r="H4" s="116">
        <v>6.21</v>
      </c>
      <c r="I4" s="133">
        <v>28.75</v>
      </c>
      <c r="J4" s="134">
        <v>5.62</v>
      </c>
      <c r="K4" s="133">
        <v>28.8</v>
      </c>
      <c r="L4" s="134">
        <v>5.73</v>
      </c>
      <c r="M4" s="117">
        <f aca="true" t="shared" si="0" ref="M4:M14">SUM(E4,G4,I4,K4)</f>
        <v>113.6</v>
      </c>
      <c r="N4" s="117">
        <f aca="true" t="shared" si="1" ref="N4:N14">IF(COUNT(E4,G4,I4,K4)=4,MINA(E4,G4,I4,K4),0)</f>
        <v>27.5</v>
      </c>
      <c r="O4" s="131">
        <f aca="true" t="shared" si="2" ref="O4:O14">SUM(M4-N4)</f>
        <v>86.1</v>
      </c>
      <c r="P4" s="131">
        <f aca="true" t="shared" si="3" ref="P4:P14">MAX(E4,G4,I4,K4)</f>
        <v>28.8</v>
      </c>
      <c r="Q4" s="131">
        <f aca="true" t="shared" si="4" ref="Q4:Q14">MIN(F4,H4,J4,L4)</f>
        <v>5.62</v>
      </c>
      <c r="R4" s="132">
        <v>1</v>
      </c>
      <c r="S4" s="137"/>
      <c r="T4" s="117" t="s">
        <v>161</v>
      </c>
      <c r="U4" s="117">
        <v>28.7</v>
      </c>
      <c r="V4" s="117">
        <v>6.03</v>
      </c>
      <c r="W4" s="117">
        <f>MAX(P4,U4)</f>
        <v>28.8</v>
      </c>
      <c r="X4" s="143">
        <f>MIN(Q4,V4)</f>
        <v>5.62</v>
      </c>
      <c r="Y4" s="119">
        <f aca="true" t="shared" si="5" ref="Y4:Y14">IF(X4&lt;&gt;0,SUM($Z$2/X4*12),"")</f>
        <v>187.0106049822064</v>
      </c>
      <c r="Z4" s="91">
        <f aca="true" t="shared" si="6" ref="Z4:Z29">IF(X4&lt;&gt;0,SUM(3600/X4*$Z$2/5280),"")</f>
        <v>10.62560255580718</v>
      </c>
    </row>
    <row r="5" spans="2:26" ht="15" thickBot="1">
      <c r="B5" s="113">
        <v>2</v>
      </c>
      <c r="C5" s="114" t="s">
        <v>137</v>
      </c>
      <c r="D5" s="115" t="s">
        <v>136</v>
      </c>
      <c r="E5" s="116">
        <v>27.3</v>
      </c>
      <c r="F5" s="116">
        <v>6.08</v>
      </c>
      <c r="G5" s="116">
        <v>23.95</v>
      </c>
      <c r="H5" s="116">
        <v>6.42</v>
      </c>
      <c r="I5" s="116">
        <v>27</v>
      </c>
      <c r="J5" s="116">
        <v>5.73</v>
      </c>
      <c r="K5" s="116">
        <v>26.4</v>
      </c>
      <c r="L5" s="116">
        <v>6</v>
      </c>
      <c r="M5" s="117">
        <f t="shared" si="0"/>
        <v>104.65</v>
      </c>
      <c r="N5" s="117">
        <f t="shared" si="1"/>
        <v>23.95</v>
      </c>
      <c r="O5" s="117">
        <f t="shared" si="2"/>
        <v>80.7</v>
      </c>
      <c r="P5" s="117">
        <f t="shared" si="3"/>
        <v>27.3</v>
      </c>
      <c r="Q5" s="117">
        <f t="shared" si="4"/>
        <v>5.73</v>
      </c>
      <c r="R5" s="118">
        <v>4</v>
      </c>
      <c r="S5" s="138"/>
      <c r="T5" s="117" t="s">
        <v>161</v>
      </c>
      <c r="U5" s="117">
        <v>26.25</v>
      </c>
      <c r="V5" s="117">
        <v>5.97</v>
      </c>
      <c r="W5" s="117">
        <f>MAX(P5,U5)</f>
        <v>27.3</v>
      </c>
      <c r="X5" s="117">
        <f>MIN(Q5,V5)</f>
        <v>5.73</v>
      </c>
      <c r="Y5" s="119">
        <f t="shared" si="5"/>
        <v>183.4205235602094</v>
      </c>
      <c r="Z5" s="91">
        <f t="shared" si="6"/>
        <v>10.421620656830079</v>
      </c>
    </row>
    <row r="6" spans="2:26" ht="15" thickBot="1">
      <c r="B6" s="113">
        <v>3</v>
      </c>
      <c r="C6" s="114" t="s">
        <v>138</v>
      </c>
      <c r="D6" s="115" t="s">
        <v>136</v>
      </c>
      <c r="E6" s="133">
        <v>28.6</v>
      </c>
      <c r="F6" s="116">
        <v>6.04</v>
      </c>
      <c r="G6" s="116">
        <v>21.6</v>
      </c>
      <c r="H6" s="116">
        <v>7.31</v>
      </c>
      <c r="I6" s="116">
        <v>25.1</v>
      </c>
      <c r="J6" s="116">
        <v>6.41</v>
      </c>
      <c r="K6" s="116">
        <v>27.3</v>
      </c>
      <c r="L6" s="116">
        <v>5.91</v>
      </c>
      <c r="M6" s="117">
        <f t="shared" si="0"/>
        <v>102.60000000000001</v>
      </c>
      <c r="N6" s="117">
        <f t="shared" si="1"/>
        <v>21.6</v>
      </c>
      <c r="O6" s="117">
        <f t="shared" si="2"/>
        <v>81</v>
      </c>
      <c r="P6" s="117">
        <f t="shared" si="3"/>
        <v>28.6</v>
      </c>
      <c r="Q6" s="117">
        <f t="shared" si="4"/>
        <v>5.91</v>
      </c>
      <c r="R6" s="118">
        <v>3</v>
      </c>
      <c r="S6" s="139" t="s">
        <v>160</v>
      </c>
      <c r="T6" s="117" t="s">
        <v>161</v>
      </c>
      <c r="U6" s="117">
        <v>26.15</v>
      </c>
      <c r="V6" s="117">
        <v>5.74</v>
      </c>
      <c r="W6" s="117">
        <f>MAX(P6,U6)</f>
        <v>28.6</v>
      </c>
      <c r="X6" s="117">
        <f>MIN(Q6,V6)</f>
        <v>5.74</v>
      </c>
      <c r="Y6" s="119">
        <f t="shared" si="5"/>
        <v>183.10097560975606</v>
      </c>
      <c r="Z6" s="91">
        <f t="shared" si="6"/>
        <v>10.403464523281595</v>
      </c>
    </row>
    <row r="7" spans="2:26" ht="15" thickBot="1">
      <c r="B7" s="113">
        <v>4</v>
      </c>
      <c r="C7" s="114" t="s">
        <v>139</v>
      </c>
      <c r="D7" s="115" t="s">
        <v>136</v>
      </c>
      <c r="E7" s="116">
        <v>26</v>
      </c>
      <c r="F7" s="116">
        <v>5.95</v>
      </c>
      <c r="G7" s="116">
        <v>25.6</v>
      </c>
      <c r="H7" s="116">
        <v>6.05</v>
      </c>
      <c r="I7" s="116">
        <v>28.35</v>
      </c>
      <c r="J7" s="116">
        <v>5.92</v>
      </c>
      <c r="K7" s="116">
        <v>27.85</v>
      </c>
      <c r="L7" s="116">
        <v>6.11</v>
      </c>
      <c r="M7" s="117">
        <f t="shared" si="0"/>
        <v>107.80000000000001</v>
      </c>
      <c r="N7" s="117">
        <f t="shared" si="1"/>
        <v>25.6</v>
      </c>
      <c r="O7" s="117">
        <f t="shared" si="2"/>
        <v>82.20000000000002</v>
      </c>
      <c r="P7" s="117">
        <f t="shared" si="3"/>
        <v>28.35</v>
      </c>
      <c r="Q7" s="117">
        <f t="shared" si="4"/>
        <v>5.92</v>
      </c>
      <c r="R7" s="118">
        <v>2</v>
      </c>
      <c r="S7" s="140"/>
      <c r="T7" s="117" t="s">
        <v>161</v>
      </c>
      <c r="U7" s="117">
        <v>23.7</v>
      </c>
      <c r="V7" s="117">
        <v>5.87</v>
      </c>
      <c r="W7" s="117">
        <f>MAX(P7,U7)</f>
        <v>28.35</v>
      </c>
      <c r="X7" s="117">
        <f>MIN(Q7,V7)</f>
        <v>5.87</v>
      </c>
      <c r="Y7" s="119">
        <f t="shared" si="5"/>
        <v>179.04592844974445</v>
      </c>
      <c r="Z7" s="91">
        <f t="shared" si="6"/>
        <v>10.173064116462754</v>
      </c>
    </row>
    <row r="8" spans="2:26" ht="15" thickBot="1">
      <c r="B8" s="113">
        <v>5</v>
      </c>
      <c r="C8" s="114" t="s">
        <v>140</v>
      </c>
      <c r="D8" s="115" t="s">
        <v>136</v>
      </c>
      <c r="E8" s="116">
        <v>26.5</v>
      </c>
      <c r="F8" s="116">
        <v>5.98</v>
      </c>
      <c r="G8" s="116">
        <v>24.95</v>
      </c>
      <c r="H8" s="116">
        <v>6.32</v>
      </c>
      <c r="I8" s="116">
        <v>22.45</v>
      </c>
      <c r="J8" s="116">
        <v>6.07</v>
      </c>
      <c r="K8" s="116">
        <v>22.8</v>
      </c>
      <c r="L8" s="116">
        <v>6.65</v>
      </c>
      <c r="M8" s="117">
        <f t="shared" si="0"/>
        <v>96.7</v>
      </c>
      <c r="N8" s="117">
        <f t="shared" si="1"/>
        <v>22.45</v>
      </c>
      <c r="O8" s="117">
        <f t="shared" si="2"/>
        <v>74.25</v>
      </c>
      <c r="P8" s="117">
        <f t="shared" si="3"/>
        <v>26.5</v>
      </c>
      <c r="Q8" s="117">
        <f t="shared" si="4"/>
        <v>5.98</v>
      </c>
      <c r="R8" s="118">
        <v>8</v>
      </c>
      <c r="S8" s="138"/>
      <c r="T8" s="117" t="s">
        <v>162</v>
      </c>
      <c r="U8" s="117">
        <v>24.9</v>
      </c>
      <c r="V8" s="117">
        <v>6.13</v>
      </c>
      <c r="W8" s="117">
        <v>28.75</v>
      </c>
      <c r="X8" s="117">
        <v>5.9</v>
      </c>
      <c r="Y8" s="119">
        <f t="shared" si="5"/>
        <v>178.13552542372878</v>
      </c>
      <c r="Z8" s="91">
        <f t="shared" si="6"/>
        <v>10.121336671802773</v>
      </c>
    </row>
    <row r="9" spans="2:26" ht="15" thickBot="1">
      <c r="B9" s="113">
        <v>6</v>
      </c>
      <c r="C9" s="114" t="s">
        <v>141</v>
      </c>
      <c r="D9" s="115" t="s">
        <v>136</v>
      </c>
      <c r="E9" s="116">
        <v>26</v>
      </c>
      <c r="F9" s="134">
        <v>5.94</v>
      </c>
      <c r="G9" s="116">
        <v>25.4</v>
      </c>
      <c r="H9" s="134">
        <v>5.96</v>
      </c>
      <c r="I9" s="116">
        <v>27.1</v>
      </c>
      <c r="J9" s="116">
        <v>5.81</v>
      </c>
      <c r="K9" s="116">
        <v>22.25</v>
      </c>
      <c r="L9" s="116">
        <v>6.04</v>
      </c>
      <c r="M9" s="117">
        <f t="shared" si="0"/>
        <v>100.75</v>
      </c>
      <c r="N9" s="117">
        <f t="shared" si="1"/>
        <v>22.25</v>
      </c>
      <c r="O9" s="117">
        <f t="shared" si="2"/>
        <v>78.5</v>
      </c>
      <c r="P9" s="117">
        <f t="shared" si="3"/>
        <v>27.1</v>
      </c>
      <c r="Q9" s="117">
        <f t="shared" si="4"/>
        <v>5.81</v>
      </c>
      <c r="R9" s="118">
        <v>6</v>
      </c>
      <c r="S9" s="139" t="s">
        <v>160</v>
      </c>
      <c r="T9" s="117" t="s">
        <v>162</v>
      </c>
      <c r="U9" s="117">
        <v>24.65</v>
      </c>
      <c r="V9" s="117">
        <v>5.82</v>
      </c>
      <c r="W9" s="117">
        <f>MAX(P9,U9)</f>
        <v>27.1</v>
      </c>
      <c r="X9" s="117">
        <f>MIN(Q9,V9)</f>
        <v>5.81</v>
      </c>
      <c r="Y9" s="119">
        <f t="shared" si="5"/>
        <v>180.89493975903613</v>
      </c>
      <c r="Z9" s="91">
        <f t="shared" si="6"/>
        <v>10.278121577217963</v>
      </c>
    </row>
    <row r="10" spans="2:26" ht="15" thickBot="1">
      <c r="B10" s="113">
        <v>7</v>
      </c>
      <c r="C10" s="114" t="s">
        <v>142</v>
      </c>
      <c r="D10" s="115" t="s">
        <v>136</v>
      </c>
      <c r="E10" s="116">
        <v>24.85</v>
      </c>
      <c r="F10" s="116">
        <v>6.24</v>
      </c>
      <c r="G10" s="116">
        <v>26.45</v>
      </c>
      <c r="H10" s="116">
        <v>6.02</v>
      </c>
      <c r="I10" s="116">
        <v>27.65</v>
      </c>
      <c r="J10" s="116">
        <v>5.97</v>
      </c>
      <c r="K10" s="116">
        <v>24.75</v>
      </c>
      <c r="L10" s="116">
        <v>6.23</v>
      </c>
      <c r="M10" s="117">
        <f t="shared" si="0"/>
        <v>103.69999999999999</v>
      </c>
      <c r="N10" s="117">
        <f t="shared" si="1"/>
        <v>24.75</v>
      </c>
      <c r="O10" s="117">
        <f t="shared" si="2"/>
        <v>78.94999999999999</v>
      </c>
      <c r="P10" s="117">
        <f t="shared" si="3"/>
        <v>27.65</v>
      </c>
      <c r="Q10" s="117">
        <f t="shared" si="4"/>
        <v>5.97</v>
      </c>
      <c r="R10" s="118">
        <v>5</v>
      </c>
      <c r="S10" s="141"/>
      <c r="T10" s="117" t="s">
        <v>162</v>
      </c>
      <c r="U10" s="117">
        <v>24.4</v>
      </c>
      <c r="V10" s="117">
        <v>5.83</v>
      </c>
      <c r="W10" s="117">
        <f>MAX(P10,U10)</f>
        <v>27.65</v>
      </c>
      <c r="X10" s="117">
        <f>MIN(Q10,V10)</f>
        <v>5.83</v>
      </c>
      <c r="Y10" s="119">
        <f t="shared" si="5"/>
        <v>180.27437392795883</v>
      </c>
      <c r="Z10" s="91">
        <f t="shared" si="6"/>
        <v>10.24286215499766</v>
      </c>
    </row>
    <row r="11" spans="2:26" ht="15" thickBot="1">
      <c r="B11" s="113">
        <v>8</v>
      </c>
      <c r="C11" s="114" t="s">
        <v>143</v>
      </c>
      <c r="D11" s="115" t="s">
        <v>136</v>
      </c>
      <c r="E11" s="116">
        <v>25.95</v>
      </c>
      <c r="F11" s="116">
        <v>6.49</v>
      </c>
      <c r="G11" s="116">
        <v>23.9</v>
      </c>
      <c r="H11" s="116">
        <v>6.41</v>
      </c>
      <c r="I11" s="116">
        <v>24.7</v>
      </c>
      <c r="J11" s="116">
        <v>6.16</v>
      </c>
      <c r="K11" s="116">
        <v>22.45</v>
      </c>
      <c r="L11" s="116">
        <v>6.26</v>
      </c>
      <c r="M11" s="117">
        <f t="shared" si="0"/>
        <v>97</v>
      </c>
      <c r="N11" s="117">
        <f t="shared" si="1"/>
        <v>22.45</v>
      </c>
      <c r="O11" s="117">
        <f t="shared" si="2"/>
        <v>74.55</v>
      </c>
      <c r="P11" s="117">
        <f t="shared" si="3"/>
        <v>25.95</v>
      </c>
      <c r="Q11" s="117">
        <f t="shared" si="4"/>
        <v>6.16</v>
      </c>
      <c r="R11" s="118">
        <v>7</v>
      </c>
      <c r="S11" s="140"/>
      <c r="T11" s="117" t="s">
        <v>163</v>
      </c>
      <c r="U11" s="117">
        <v>27.55</v>
      </c>
      <c r="V11" s="117">
        <v>6.04</v>
      </c>
      <c r="W11" s="117">
        <f>MAX(P11,U11)</f>
        <v>27.55</v>
      </c>
      <c r="X11" s="117">
        <f>MIN(Q11,V11)</f>
        <v>6.04</v>
      </c>
      <c r="Y11" s="119">
        <f t="shared" si="5"/>
        <v>174.00655629139072</v>
      </c>
      <c r="Z11" s="91">
        <f t="shared" si="6"/>
        <v>9.886736152919926</v>
      </c>
    </row>
    <row r="12" spans="2:26" ht="15" thickBot="1">
      <c r="B12" s="113">
        <v>9</v>
      </c>
      <c r="C12" s="114" t="s">
        <v>144</v>
      </c>
      <c r="D12" s="115" t="s">
        <v>136</v>
      </c>
      <c r="E12" s="116">
        <v>24.8</v>
      </c>
      <c r="F12" s="116">
        <v>5.83</v>
      </c>
      <c r="G12" s="116">
        <v>20.25</v>
      </c>
      <c r="H12" s="116">
        <v>7.32</v>
      </c>
      <c r="I12" s="116">
        <v>22.25</v>
      </c>
      <c r="J12" s="116">
        <v>6.87</v>
      </c>
      <c r="K12" s="116">
        <v>24.25</v>
      </c>
      <c r="L12" s="116">
        <v>5.76</v>
      </c>
      <c r="M12" s="117">
        <f t="shared" si="0"/>
        <v>91.55</v>
      </c>
      <c r="N12" s="117">
        <f t="shared" si="1"/>
        <v>20.25</v>
      </c>
      <c r="O12" s="117">
        <f t="shared" si="2"/>
        <v>71.3</v>
      </c>
      <c r="P12" s="117">
        <f t="shared" si="3"/>
        <v>24.8</v>
      </c>
      <c r="Q12" s="117">
        <f t="shared" si="4"/>
        <v>5.76</v>
      </c>
      <c r="R12" s="118">
        <v>9</v>
      </c>
      <c r="S12" s="139" t="s">
        <v>160</v>
      </c>
      <c r="T12" s="117" t="s">
        <v>163</v>
      </c>
      <c r="U12" s="117">
        <v>26.75</v>
      </c>
      <c r="V12" s="117">
        <v>6.21</v>
      </c>
      <c r="W12" s="117">
        <f>MAX(P12,U12)</f>
        <v>26.75</v>
      </c>
      <c r="X12" s="117">
        <f>MIN(Q12,V12)</f>
        <v>5.76</v>
      </c>
      <c r="Y12" s="119">
        <f t="shared" si="5"/>
        <v>182.46520833333332</v>
      </c>
      <c r="Z12" s="91">
        <f t="shared" si="6"/>
        <v>10.367341382575756</v>
      </c>
    </row>
    <row r="13" spans="2:26" ht="15" thickBot="1">
      <c r="B13" s="113">
        <v>10</v>
      </c>
      <c r="C13" s="114" t="s">
        <v>145</v>
      </c>
      <c r="D13" s="115" t="s">
        <v>136</v>
      </c>
      <c r="E13" s="116">
        <v>23.5</v>
      </c>
      <c r="F13" s="116">
        <v>6.85</v>
      </c>
      <c r="G13" s="116">
        <v>21.3</v>
      </c>
      <c r="H13" s="116">
        <v>7.19</v>
      </c>
      <c r="I13" s="116">
        <v>22.25</v>
      </c>
      <c r="J13" s="116">
        <v>6.98</v>
      </c>
      <c r="K13" s="116">
        <v>23.45</v>
      </c>
      <c r="L13" s="116">
        <v>6.68</v>
      </c>
      <c r="M13" s="117">
        <f t="shared" si="0"/>
        <v>90.5</v>
      </c>
      <c r="N13" s="117">
        <f t="shared" si="1"/>
        <v>21.3</v>
      </c>
      <c r="O13" s="117">
        <f t="shared" si="2"/>
        <v>69.2</v>
      </c>
      <c r="P13" s="117">
        <f t="shared" si="3"/>
        <v>23.5</v>
      </c>
      <c r="Q13" s="117">
        <f t="shared" si="4"/>
        <v>6.68</v>
      </c>
      <c r="R13" s="118">
        <v>11</v>
      </c>
      <c r="S13" s="138"/>
      <c r="T13" s="117" t="s">
        <v>163</v>
      </c>
      <c r="U13" s="117">
        <v>22.65</v>
      </c>
      <c r="V13" s="117">
        <v>6.68</v>
      </c>
      <c r="W13" s="117">
        <v>27.4</v>
      </c>
      <c r="X13" s="117">
        <v>6.09</v>
      </c>
      <c r="Y13" s="119">
        <f t="shared" si="5"/>
        <v>172.57793103448273</v>
      </c>
      <c r="Z13" s="91">
        <f t="shared" si="6"/>
        <v>9.805564263322884</v>
      </c>
    </row>
    <row r="14" spans="2:26" ht="15" thickBot="1">
      <c r="B14" s="113">
        <v>11</v>
      </c>
      <c r="C14" s="114" t="s">
        <v>146</v>
      </c>
      <c r="D14" s="115" t="s">
        <v>136</v>
      </c>
      <c r="E14" s="116">
        <v>24.45</v>
      </c>
      <c r="F14" s="116">
        <v>6.26</v>
      </c>
      <c r="G14" s="116">
        <v>20.9</v>
      </c>
      <c r="H14" s="116">
        <v>6.7</v>
      </c>
      <c r="I14" s="116">
        <v>24.05</v>
      </c>
      <c r="J14" s="116">
        <v>6.14</v>
      </c>
      <c r="K14" s="116">
        <v>22.45</v>
      </c>
      <c r="L14" s="116">
        <v>6.62</v>
      </c>
      <c r="M14" s="117">
        <f t="shared" si="0"/>
        <v>91.85</v>
      </c>
      <c r="N14" s="117">
        <f t="shared" si="1"/>
        <v>20.9</v>
      </c>
      <c r="O14" s="117">
        <f t="shared" si="2"/>
        <v>70.94999999999999</v>
      </c>
      <c r="P14" s="117">
        <f t="shared" si="3"/>
        <v>24.45</v>
      </c>
      <c r="Q14" s="117">
        <f t="shared" si="4"/>
        <v>6.14</v>
      </c>
      <c r="R14" s="118">
        <v>10</v>
      </c>
      <c r="S14" s="140"/>
      <c r="T14" s="117" t="s">
        <v>164</v>
      </c>
      <c r="U14" s="117">
        <v>25.8</v>
      </c>
      <c r="V14" s="117">
        <v>5.88</v>
      </c>
      <c r="W14" s="117">
        <f>MAX(P14,U14)</f>
        <v>25.8</v>
      </c>
      <c r="X14" s="117">
        <f>MIN(Q14,V14)</f>
        <v>5.88</v>
      </c>
      <c r="Y14" s="119">
        <f t="shared" si="5"/>
        <v>178.74142857142857</v>
      </c>
      <c r="Z14" s="91">
        <f t="shared" si="6"/>
        <v>10.155762987012988</v>
      </c>
    </row>
    <row r="15" spans="2:26" ht="3.75" customHeight="1" thickBot="1">
      <c r="B15" s="113"/>
      <c r="C15" s="114"/>
      <c r="D15" s="115"/>
      <c r="E15" s="116"/>
      <c r="F15" s="116"/>
      <c r="G15" s="116"/>
      <c r="H15" s="116"/>
      <c r="I15" s="116"/>
      <c r="J15" s="116"/>
      <c r="K15" s="116"/>
      <c r="L15" s="116"/>
      <c r="M15" s="117"/>
      <c r="N15" s="117"/>
      <c r="O15" s="117"/>
      <c r="P15" s="117"/>
      <c r="Q15" s="117"/>
      <c r="R15" s="118"/>
      <c r="S15" s="139"/>
      <c r="T15" s="117"/>
      <c r="U15" s="117"/>
      <c r="V15" s="117"/>
      <c r="W15" s="117"/>
      <c r="X15" s="117"/>
      <c r="Y15" s="119"/>
      <c r="Z15" s="91"/>
    </row>
    <row r="16" spans="2:26" ht="15" thickBot="1">
      <c r="B16" s="113">
        <v>1</v>
      </c>
      <c r="C16" s="114" t="s">
        <v>147</v>
      </c>
      <c r="D16" s="115" t="s">
        <v>148</v>
      </c>
      <c r="E16" s="116">
        <v>25.85</v>
      </c>
      <c r="F16" s="134">
        <v>5.82</v>
      </c>
      <c r="G16" s="133">
        <v>23.6</v>
      </c>
      <c r="H16" s="134">
        <v>6.33</v>
      </c>
      <c r="I16" s="133">
        <v>28.75</v>
      </c>
      <c r="J16" s="134">
        <v>5.67</v>
      </c>
      <c r="K16" s="133">
        <v>28.05</v>
      </c>
      <c r="L16" s="134">
        <v>5.67</v>
      </c>
      <c r="M16" s="117">
        <f aca="true" t="shared" si="7" ref="M16:M23">SUM(E16,G16,I16,K16)</f>
        <v>106.25</v>
      </c>
      <c r="N16" s="117">
        <f aca="true" t="shared" si="8" ref="N16:N23">IF(COUNT(E16,G16,I16,K16)=4,MINA(E16,G16,I16,K16),0)</f>
        <v>23.6</v>
      </c>
      <c r="O16" s="131">
        <f aca="true" t="shared" si="9" ref="O16:O23">SUM(M16-N16)</f>
        <v>82.65</v>
      </c>
      <c r="P16" s="131">
        <f aca="true" t="shared" si="10" ref="P16:P23">MAX(E16,G16,I16,K16)</f>
        <v>28.75</v>
      </c>
      <c r="Q16" s="131">
        <f aca="true" t="shared" si="11" ref="Q16:Q23">MIN(F16,H16,J16,L16)</f>
        <v>5.67</v>
      </c>
      <c r="R16" s="132">
        <v>1</v>
      </c>
      <c r="S16" s="141"/>
      <c r="T16" s="117" t="s">
        <v>161</v>
      </c>
      <c r="U16" s="117">
        <v>28.45</v>
      </c>
      <c r="V16" s="117">
        <v>5.74</v>
      </c>
      <c r="W16" s="117">
        <f aca="true" t="shared" si="12" ref="W16:W23">MAX(P16,U16)</f>
        <v>28.75</v>
      </c>
      <c r="X16" s="143">
        <f aca="true" t="shared" si="13" ref="X16:X21">MIN(Q16,V16)</f>
        <v>5.67</v>
      </c>
      <c r="Y16" s="119">
        <f aca="true" t="shared" si="14" ref="Y16:Y23">IF(X16&lt;&gt;0,SUM($Z$2/X16*12),"")</f>
        <v>185.36148148148146</v>
      </c>
      <c r="Z16" s="91">
        <f t="shared" si="6"/>
        <v>10.531902356902357</v>
      </c>
    </row>
    <row r="17" spans="2:26" ht="15" thickBot="1">
      <c r="B17" s="113">
        <v>2</v>
      </c>
      <c r="C17" s="114" t="s">
        <v>149</v>
      </c>
      <c r="D17" s="115" t="s">
        <v>148</v>
      </c>
      <c r="E17" s="133">
        <v>26.3</v>
      </c>
      <c r="F17" s="116">
        <v>6.18</v>
      </c>
      <c r="G17" s="116">
        <v>23.5</v>
      </c>
      <c r="H17" s="116">
        <v>6.44</v>
      </c>
      <c r="I17" s="116">
        <v>26.55</v>
      </c>
      <c r="J17" s="116">
        <v>5.81</v>
      </c>
      <c r="K17" s="116">
        <v>25.15</v>
      </c>
      <c r="L17" s="116">
        <v>6.26</v>
      </c>
      <c r="M17" s="117">
        <f t="shared" si="7"/>
        <v>101.5</v>
      </c>
      <c r="N17" s="117">
        <f t="shared" si="8"/>
        <v>23.5</v>
      </c>
      <c r="O17" s="117">
        <f t="shared" si="9"/>
        <v>78</v>
      </c>
      <c r="P17" s="117">
        <f t="shared" si="10"/>
        <v>26.55</v>
      </c>
      <c r="Q17" s="117">
        <f t="shared" si="11"/>
        <v>5.81</v>
      </c>
      <c r="R17" s="118">
        <v>2</v>
      </c>
      <c r="S17" s="140"/>
      <c r="T17" s="117" t="s">
        <v>161</v>
      </c>
      <c r="U17" s="117">
        <v>28.25</v>
      </c>
      <c r="V17" s="117">
        <v>6.34</v>
      </c>
      <c r="W17" s="117">
        <f t="shared" si="12"/>
        <v>28.25</v>
      </c>
      <c r="X17" s="117">
        <f t="shared" si="13"/>
        <v>5.81</v>
      </c>
      <c r="Y17" s="119">
        <f t="shared" si="14"/>
        <v>180.89493975903613</v>
      </c>
      <c r="Z17" s="91">
        <f t="shared" si="6"/>
        <v>10.278121577217963</v>
      </c>
    </row>
    <row r="18" spans="2:26" ht="15" thickBot="1">
      <c r="B18" s="113">
        <v>3</v>
      </c>
      <c r="C18" s="114" t="s">
        <v>150</v>
      </c>
      <c r="D18" s="115" t="s">
        <v>148</v>
      </c>
      <c r="E18" s="116">
        <v>24.4</v>
      </c>
      <c r="F18" s="116">
        <v>6.21</v>
      </c>
      <c r="G18" s="116">
        <v>23.3</v>
      </c>
      <c r="H18" s="116">
        <v>6.98</v>
      </c>
      <c r="I18" s="116">
        <v>25.25</v>
      </c>
      <c r="J18" s="116">
        <v>6.2</v>
      </c>
      <c r="K18" s="116">
        <v>23.9</v>
      </c>
      <c r="L18" s="116">
        <v>6.54</v>
      </c>
      <c r="M18" s="117">
        <f t="shared" si="7"/>
        <v>96.85</v>
      </c>
      <c r="N18" s="117">
        <f t="shared" si="8"/>
        <v>23.3</v>
      </c>
      <c r="O18" s="117">
        <f t="shared" si="9"/>
        <v>73.55</v>
      </c>
      <c r="P18" s="117">
        <f t="shared" si="10"/>
        <v>25.25</v>
      </c>
      <c r="Q18" s="117">
        <f t="shared" si="11"/>
        <v>6.2</v>
      </c>
      <c r="R18" s="118">
        <v>3</v>
      </c>
      <c r="S18" s="139" t="s">
        <v>160</v>
      </c>
      <c r="T18" s="117" t="s">
        <v>161</v>
      </c>
      <c r="U18" s="117">
        <v>27.7</v>
      </c>
      <c r="V18" s="117">
        <v>6.17</v>
      </c>
      <c r="W18" s="117">
        <f t="shared" si="12"/>
        <v>27.7</v>
      </c>
      <c r="X18" s="117">
        <f t="shared" si="13"/>
        <v>6.17</v>
      </c>
      <c r="Y18" s="119">
        <f t="shared" si="14"/>
        <v>170.3402917341977</v>
      </c>
      <c r="Z18" s="91">
        <f t="shared" si="6"/>
        <v>9.67842566671578</v>
      </c>
    </row>
    <row r="19" spans="2:26" ht="15" thickBot="1">
      <c r="B19" s="113">
        <v>4</v>
      </c>
      <c r="C19" s="114" t="s">
        <v>151</v>
      </c>
      <c r="D19" s="115" t="s">
        <v>148</v>
      </c>
      <c r="E19" s="116">
        <v>22.25</v>
      </c>
      <c r="F19" s="116">
        <v>6.5</v>
      </c>
      <c r="G19" s="116">
        <v>17.8</v>
      </c>
      <c r="H19" s="116">
        <v>7.72</v>
      </c>
      <c r="I19" s="116">
        <v>24.25</v>
      </c>
      <c r="J19" s="116">
        <v>6.26</v>
      </c>
      <c r="K19" s="116">
        <v>25.15</v>
      </c>
      <c r="L19" s="116">
        <v>6.58</v>
      </c>
      <c r="M19" s="117">
        <f t="shared" si="7"/>
        <v>89.44999999999999</v>
      </c>
      <c r="N19" s="117">
        <f t="shared" si="8"/>
        <v>17.8</v>
      </c>
      <c r="O19" s="117">
        <f t="shared" si="9"/>
        <v>71.64999999999999</v>
      </c>
      <c r="P19" s="117">
        <f t="shared" si="10"/>
        <v>25.15</v>
      </c>
      <c r="Q19" s="117">
        <f t="shared" si="11"/>
        <v>6.26</v>
      </c>
      <c r="R19" s="118">
        <v>4</v>
      </c>
      <c r="S19" s="138"/>
      <c r="T19" s="117" t="s">
        <v>161</v>
      </c>
      <c r="U19" s="117">
        <v>17.85</v>
      </c>
      <c r="V19" s="117">
        <v>7.07</v>
      </c>
      <c r="W19" s="117">
        <f t="shared" si="12"/>
        <v>25.15</v>
      </c>
      <c r="X19" s="117">
        <f t="shared" si="13"/>
        <v>6.26</v>
      </c>
      <c r="Y19" s="119">
        <f t="shared" si="14"/>
        <v>167.89130990415336</v>
      </c>
      <c r="Z19" s="91">
        <f t="shared" si="6"/>
        <v>9.539278971826894</v>
      </c>
    </row>
    <row r="20" spans="2:26" ht="15" thickBot="1">
      <c r="B20" s="113">
        <v>5</v>
      </c>
      <c r="C20" s="114" t="s">
        <v>152</v>
      </c>
      <c r="D20" s="115" t="s">
        <v>148</v>
      </c>
      <c r="E20" s="116">
        <v>20.85</v>
      </c>
      <c r="F20" s="116">
        <v>6.62</v>
      </c>
      <c r="G20" s="116">
        <v>20.25</v>
      </c>
      <c r="H20" s="116">
        <v>7.47</v>
      </c>
      <c r="I20" s="116">
        <v>13.45</v>
      </c>
      <c r="J20" s="116">
        <v>6.32</v>
      </c>
      <c r="K20" s="116">
        <v>23.25</v>
      </c>
      <c r="L20" s="116">
        <v>6.13</v>
      </c>
      <c r="M20" s="117">
        <f t="shared" si="7"/>
        <v>77.8</v>
      </c>
      <c r="N20" s="117">
        <f t="shared" si="8"/>
        <v>13.45</v>
      </c>
      <c r="O20" s="117">
        <f t="shared" si="9"/>
        <v>64.35</v>
      </c>
      <c r="P20" s="117">
        <f t="shared" si="10"/>
        <v>23.25</v>
      </c>
      <c r="Q20" s="117">
        <f t="shared" si="11"/>
        <v>6.13</v>
      </c>
      <c r="R20" s="118">
        <v>5</v>
      </c>
      <c r="S20" s="141"/>
      <c r="T20" s="117" t="s">
        <v>162</v>
      </c>
      <c r="U20" s="117">
        <v>21.4</v>
      </c>
      <c r="V20" s="117">
        <v>6.14</v>
      </c>
      <c r="W20" s="117">
        <f t="shared" si="12"/>
        <v>23.25</v>
      </c>
      <c r="X20" s="117">
        <f t="shared" si="13"/>
        <v>6.13</v>
      </c>
      <c r="Y20" s="119">
        <f t="shared" si="14"/>
        <v>171.45181076672102</v>
      </c>
      <c r="Z20" s="91">
        <f t="shared" si="6"/>
        <v>9.741580157200058</v>
      </c>
    </row>
    <row r="21" spans="2:26" ht="15" thickBot="1">
      <c r="B21" s="113">
        <v>6</v>
      </c>
      <c r="C21" s="114" t="s">
        <v>153</v>
      </c>
      <c r="D21" s="115" t="s">
        <v>148</v>
      </c>
      <c r="E21" s="116">
        <v>20.65</v>
      </c>
      <c r="F21" s="116">
        <v>6.79</v>
      </c>
      <c r="G21" s="116">
        <v>18.85</v>
      </c>
      <c r="H21" s="116">
        <v>7.43</v>
      </c>
      <c r="I21" s="116">
        <v>22.5</v>
      </c>
      <c r="J21" s="116">
        <v>6.62</v>
      </c>
      <c r="K21" s="116">
        <v>16.85</v>
      </c>
      <c r="L21" s="116">
        <v>6.99</v>
      </c>
      <c r="M21" s="117">
        <f t="shared" si="7"/>
        <v>78.85</v>
      </c>
      <c r="N21" s="117">
        <f t="shared" si="8"/>
        <v>16.85</v>
      </c>
      <c r="O21" s="117">
        <f t="shared" si="9"/>
        <v>61.99999999999999</v>
      </c>
      <c r="P21" s="117">
        <f t="shared" si="10"/>
        <v>22.5</v>
      </c>
      <c r="Q21" s="117">
        <f t="shared" si="11"/>
        <v>6.62</v>
      </c>
      <c r="R21" s="118">
        <v>6</v>
      </c>
      <c r="S21" s="138"/>
      <c r="T21" s="117" t="s">
        <v>162</v>
      </c>
      <c r="U21" s="117">
        <v>20.4</v>
      </c>
      <c r="V21" s="117">
        <v>7.48</v>
      </c>
      <c r="W21" s="117">
        <f t="shared" si="12"/>
        <v>22.5</v>
      </c>
      <c r="X21" s="117">
        <f t="shared" si="13"/>
        <v>6.62</v>
      </c>
      <c r="Y21" s="119">
        <f t="shared" si="14"/>
        <v>158.76126888217522</v>
      </c>
      <c r="Z21" s="91">
        <f t="shared" si="6"/>
        <v>9.020526641032683</v>
      </c>
    </row>
    <row r="22" spans="2:26" ht="15" thickBot="1">
      <c r="B22" s="113">
        <v>7</v>
      </c>
      <c r="C22" s="114" t="s">
        <v>154</v>
      </c>
      <c r="D22" s="115" t="s">
        <v>148</v>
      </c>
      <c r="E22" s="116">
        <v>14.2</v>
      </c>
      <c r="F22" s="116">
        <v>7.26</v>
      </c>
      <c r="G22" s="116">
        <v>12.85</v>
      </c>
      <c r="H22" s="116">
        <v>11.79</v>
      </c>
      <c r="I22" s="116">
        <v>6.85</v>
      </c>
      <c r="J22" s="116">
        <v>8.88</v>
      </c>
      <c r="K22" s="116">
        <v>17.8</v>
      </c>
      <c r="L22" s="116">
        <v>0</v>
      </c>
      <c r="M22" s="117">
        <f t="shared" si="7"/>
        <v>51.7</v>
      </c>
      <c r="N22" s="117">
        <f t="shared" si="8"/>
        <v>6.85</v>
      </c>
      <c r="O22" s="117">
        <f t="shared" si="9"/>
        <v>44.85</v>
      </c>
      <c r="P22" s="117">
        <f t="shared" si="10"/>
        <v>17.8</v>
      </c>
      <c r="Q22" s="117">
        <f t="shared" si="11"/>
        <v>0</v>
      </c>
      <c r="R22" s="118">
        <v>7</v>
      </c>
      <c r="S22" s="140"/>
      <c r="T22" s="117" t="s">
        <v>162</v>
      </c>
      <c r="U22" s="117">
        <v>15.3</v>
      </c>
      <c r="V22" s="117">
        <v>7.75</v>
      </c>
      <c r="W22" s="117">
        <f t="shared" si="12"/>
        <v>17.8</v>
      </c>
      <c r="X22" s="117">
        <v>7.26</v>
      </c>
      <c r="Y22" s="119">
        <f t="shared" si="14"/>
        <v>144.76578512396694</v>
      </c>
      <c r="Z22" s="91">
        <f t="shared" si="6"/>
        <v>8.225328700225395</v>
      </c>
    </row>
    <row r="23" spans="2:26" ht="15" thickBot="1">
      <c r="B23" s="113">
        <v>8</v>
      </c>
      <c r="C23" s="114" t="s">
        <v>155</v>
      </c>
      <c r="D23" s="115" t="s">
        <v>148</v>
      </c>
      <c r="E23" s="116">
        <v>13.85</v>
      </c>
      <c r="F23" s="116">
        <v>7.84</v>
      </c>
      <c r="G23" s="116">
        <v>13.85</v>
      </c>
      <c r="H23" s="116">
        <v>9.61</v>
      </c>
      <c r="I23" s="116">
        <v>13.65</v>
      </c>
      <c r="J23" s="116">
        <v>9.47</v>
      </c>
      <c r="K23" s="116">
        <v>15.45</v>
      </c>
      <c r="L23" s="116">
        <v>8.98</v>
      </c>
      <c r="M23" s="117">
        <f t="shared" si="7"/>
        <v>56.8</v>
      </c>
      <c r="N23" s="117">
        <f t="shared" si="8"/>
        <v>13.65</v>
      </c>
      <c r="O23" s="117">
        <f t="shared" si="9"/>
        <v>43.15</v>
      </c>
      <c r="P23" s="117">
        <f t="shared" si="10"/>
        <v>15.45</v>
      </c>
      <c r="Q23" s="117">
        <f t="shared" si="11"/>
        <v>7.84</v>
      </c>
      <c r="R23" s="118">
        <v>8</v>
      </c>
      <c r="S23" s="140"/>
      <c r="T23" s="117" t="s">
        <v>163</v>
      </c>
      <c r="U23" s="117">
        <v>11.7</v>
      </c>
      <c r="V23" s="117">
        <v>9.69</v>
      </c>
      <c r="W23" s="117">
        <f t="shared" si="12"/>
        <v>15.45</v>
      </c>
      <c r="X23" s="117">
        <f>MIN(Q23,V23)</f>
        <v>7.84</v>
      </c>
      <c r="Y23" s="119">
        <f t="shared" si="14"/>
        <v>134.05607142857144</v>
      </c>
      <c r="Z23" s="91">
        <f t="shared" si="6"/>
        <v>7.61682224025974</v>
      </c>
    </row>
    <row r="24" spans="2:26" ht="3" customHeight="1" thickBot="1">
      <c r="B24" s="113"/>
      <c r="C24" s="114"/>
      <c r="D24" s="115"/>
      <c r="E24" s="116"/>
      <c r="F24" s="116"/>
      <c r="G24" s="116"/>
      <c r="H24" s="116"/>
      <c r="I24" s="116"/>
      <c r="J24" s="116"/>
      <c r="K24" s="116"/>
      <c r="L24" s="116"/>
      <c r="M24" s="117"/>
      <c r="N24" s="117"/>
      <c r="O24" s="117"/>
      <c r="P24" s="117"/>
      <c r="Q24" s="117"/>
      <c r="R24" s="118"/>
      <c r="S24" s="139"/>
      <c r="T24" s="117"/>
      <c r="U24" s="117"/>
      <c r="V24" s="117"/>
      <c r="W24" s="117"/>
      <c r="X24" s="117"/>
      <c r="Y24" s="119"/>
      <c r="Z24" s="91"/>
    </row>
    <row r="25" spans="2:26" ht="15" thickBot="1">
      <c r="B25" s="113">
        <v>1</v>
      </c>
      <c r="C25" s="114" t="s">
        <v>165</v>
      </c>
      <c r="D25" s="115" t="s">
        <v>156</v>
      </c>
      <c r="E25" s="135">
        <v>36.65</v>
      </c>
      <c r="F25" s="136">
        <v>3.93</v>
      </c>
      <c r="G25" s="135">
        <v>33.1</v>
      </c>
      <c r="H25" s="136">
        <v>4.36</v>
      </c>
      <c r="I25" s="135">
        <v>43.3</v>
      </c>
      <c r="J25" s="136">
        <v>3.73</v>
      </c>
      <c r="K25" s="135">
        <v>42.25</v>
      </c>
      <c r="L25" s="136">
        <v>3.65</v>
      </c>
      <c r="M25" s="117">
        <f>SUM(E25,G25,I25,K25)</f>
        <v>155.3</v>
      </c>
      <c r="N25" s="117">
        <f>IF(COUNT(E25,G25,I25,K25)=4,MINA(E25,G25,I25,K25),0)</f>
        <v>33.1</v>
      </c>
      <c r="O25" s="131">
        <f>SUM(M25-N25)</f>
        <v>122.20000000000002</v>
      </c>
      <c r="P25" s="131">
        <f>MAX(E25,G25,I25,K25)</f>
        <v>43.3</v>
      </c>
      <c r="Q25" s="131">
        <f>MIN(F25,H25,J25,L25)</f>
        <v>3.65</v>
      </c>
      <c r="R25" s="132">
        <v>1</v>
      </c>
      <c r="S25" s="141"/>
      <c r="T25" s="117" t="s">
        <v>161</v>
      </c>
      <c r="U25" s="117">
        <v>43.3</v>
      </c>
      <c r="V25" s="117">
        <v>3.75</v>
      </c>
      <c r="W25" s="117">
        <f>MAX(P25,U25)</f>
        <v>43.3</v>
      </c>
      <c r="X25" s="144">
        <f>MIN(Q25,V25)</f>
        <v>3.65</v>
      </c>
      <c r="Y25" s="119">
        <f>IF(X25&lt;&gt;0,SUM($Z$2/X25*12),"")</f>
        <v>287.9450958904109</v>
      </c>
      <c r="Z25" s="91">
        <f t="shared" si="6"/>
        <v>16.360516811955165</v>
      </c>
    </row>
    <row r="26" spans="2:26" ht="15" thickBot="1">
      <c r="B26" s="113">
        <v>2</v>
      </c>
      <c r="C26" s="114" t="s">
        <v>157</v>
      </c>
      <c r="D26" s="115" t="s">
        <v>156</v>
      </c>
      <c r="E26" s="116">
        <v>30.4</v>
      </c>
      <c r="F26" s="116">
        <v>5</v>
      </c>
      <c r="G26" s="116">
        <v>32.15</v>
      </c>
      <c r="H26" s="116">
        <v>5.13</v>
      </c>
      <c r="I26" s="116">
        <v>34.55</v>
      </c>
      <c r="J26" s="116">
        <v>4.61</v>
      </c>
      <c r="K26" s="116">
        <v>33.9</v>
      </c>
      <c r="L26" s="116">
        <v>4.94</v>
      </c>
      <c r="M26" s="117">
        <f>SUM(E26,G26,I26,K26)</f>
        <v>131</v>
      </c>
      <c r="N26" s="117">
        <f>IF(COUNT(E26,G26,I26,K26)=4,MINA(E26,G26,I26,K26),0)</f>
        <v>30.4</v>
      </c>
      <c r="O26" s="117">
        <f>SUM(M26-N26)</f>
        <v>100.6</v>
      </c>
      <c r="P26" s="117">
        <f>MAX(E26,G26,I26,K26)</f>
        <v>34.55</v>
      </c>
      <c r="Q26" s="117">
        <f>MIN(F26,H26,J26,L26)</f>
        <v>4.61</v>
      </c>
      <c r="R26" s="118">
        <v>2</v>
      </c>
      <c r="S26" s="140"/>
      <c r="T26" s="117" t="s">
        <v>161</v>
      </c>
      <c r="U26" s="117">
        <v>34.45</v>
      </c>
      <c r="V26" s="117">
        <v>4.79</v>
      </c>
      <c r="W26" s="117">
        <f>MAX(P26,U26)</f>
        <v>34.55</v>
      </c>
      <c r="X26" s="117">
        <f>MIN(Q26,V26)</f>
        <v>4.61</v>
      </c>
      <c r="Y26" s="119">
        <f>IF(X26&lt;&gt;0,SUM($Z$2/X26*12),"")</f>
        <v>227.9825596529284</v>
      </c>
      <c r="Z26" s="91">
        <f t="shared" si="6"/>
        <v>12.95355452573457</v>
      </c>
    </row>
    <row r="27" spans="2:26" ht="15" thickBot="1">
      <c r="B27" s="113">
        <v>3</v>
      </c>
      <c r="C27" s="114" t="s">
        <v>158</v>
      </c>
      <c r="D27" s="115" t="s">
        <v>156</v>
      </c>
      <c r="E27" s="116">
        <v>29.85</v>
      </c>
      <c r="F27" s="116">
        <v>5.24</v>
      </c>
      <c r="G27" s="116">
        <v>21.15</v>
      </c>
      <c r="H27" s="116">
        <v>5.58</v>
      </c>
      <c r="I27" s="116">
        <v>33.2</v>
      </c>
      <c r="J27" s="116">
        <v>3.92</v>
      </c>
      <c r="K27" s="116">
        <v>11</v>
      </c>
      <c r="L27" s="116">
        <v>4.82</v>
      </c>
      <c r="M27" s="117">
        <f>SUM(E27,G27,I27,K27)</f>
        <v>95.2</v>
      </c>
      <c r="N27" s="117">
        <f>IF(COUNT(E27,G27,I27,K27)=4,MINA(E27,G27,I27,K27),0)</f>
        <v>11</v>
      </c>
      <c r="O27" s="117">
        <f>SUM(M27-N27)</f>
        <v>84.2</v>
      </c>
      <c r="P27" s="117">
        <f>MAX(E27,G27,I27,K27)</f>
        <v>33.2</v>
      </c>
      <c r="Q27" s="117">
        <f>MIN(F27,H27,J27,L27)</f>
        <v>3.92</v>
      </c>
      <c r="R27" s="118">
        <v>4</v>
      </c>
      <c r="S27" s="138"/>
      <c r="T27" s="117" t="s">
        <v>161</v>
      </c>
      <c r="U27" s="117">
        <v>32.8</v>
      </c>
      <c r="V27" s="117">
        <v>4.76</v>
      </c>
      <c r="W27" s="117">
        <f>MAX(P27,U27)</f>
        <v>33.2</v>
      </c>
      <c r="X27" s="117">
        <f>MIN(Q27,V27)</f>
        <v>3.92</v>
      </c>
      <c r="Y27" s="119">
        <f>IF(X27&lt;&gt;0,SUM($Z$2/X27*12),"")</f>
        <v>268.1121428571429</v>
      </c>
      <c r="Z27" s="91">
        <f t="shared" si="6"/>
        <v>15.23364448051948</v>
      </c>
    </row>
    <row r="28" spans="2:26" ht="15" thickBot="1">
      <c r="B28" s="120">
        <v>4</v>
      </c>
      <c r="C28" s="121" t="s">
        <v>159</v>
      </c>
      <c r="D28" s="122" t="s">
        <v>156</v>
      </c>
      <c r="E28" s="123">
        <v>30.8</v>
      </c>
      <c r="F28" s="123">
        <v>5.54</v>
      </c>
      <c r="G28" s="123">
        <v>29.25</v>
      </c>
      <c r="H28" s="123">
        <v>5.67</v>
      </c>
      <c r="I28" s="123">
        <v>32.75</v>
      </c>
      <c r="J28" s="123">
        <v>5.38</v>
      </c>
      <c r="K28" s="123">
        <v>30.4</v>
      </c>
      <c r="L28" s="123">
        <v>5.09</v>
      </c>
      <c r="M28" s="124">
        <f>SUM(E28,G28,I28,K28)</f>
        <v>123.19999999999999</v>
      </c>
      <c r="N28" s="124">
        <f>IF(COUNT(E28,G28,I28,K28)=4,MINA(E28,G28,I28,K28),0)</f>
        <v>29.25</v>
      </c>
      <c r="O28" s="124">
        <f>SUM(M28-N28)</f>
        <v>93.94999999999999</v>
      </c>
      <c r="P28" s="124">
        <f>MAX(E28,G28,I28,K28)</f>
        <v>32.75</v>
      </c>
      <c r="Q28" s="124">
        <f>MIN(F28,H28,J28,L28)</f>
        <v>5.09</v>
      </c>
      <c r="R28" s="125">
        <v>3</v>
      </c>
      <c r="S28" s="142" t="s">
        <v>160</v>
      </c>
      <c r="T28" s="124" t="s">
        <v>161</v>
      </c>
      <c r="U28" s="124">
        <v>32.3</v>
      </c>
      <c r="V28" s="124">
        <v>5.23</v>
      </c>
      <c r="W28" s="124">
        <f>MAX(P28,U28)</f>
        <v>32.75</v>
      </c>
      <c r="X28" s="124">
        <f>MIN(Q28,V28)</f>
        <v>5.09</v>
      </c>
      <c r="Y28" s="126">
        <f>IF(X28&lt;&gt;0,SUM($Z$2/X28*12),"")</f>
        <v>206.48322200392928</v>
      </c>
      <c r="Z28" s="91">
        <f t="shared" si="6"/>
        <v>11.732001250223254</v>
      </c>
    </row>
    <row r="29" spans="2:26" ht="15.75" customHeight="1" hidden="1">
      <c r="B29" s="92"/>
      <c r="C29" t="s">
        <v>111</v>
      </c>
      <c r="D29" s="93"/>
      <c r="E29" s="11">
        <v>0</v>
      </c>
      <c r="F29" s="11">
        <v>0</v>
      </c>
      <c r="G29" s="11">
        <v>0</v>
      </c>
      <c r="H29" s="11">
        <v>0</v>
      </c>
      <c r="I29" s="11">
        <v>0</v>
      </c>
      <c r="J29" s="11">
        <v>0</v>
      </c>
      <c r="K29" s="11">
        <v>0</v>
      </c>
      <c r="L29" s="11">
        <v>0</v>
      </c>
      <c r="M29" s="94">
        <f>SUM(E29,G29,I29,K29)</f>
        <v>0</v>
      </c>
      <c r="N29" s="94">
        <f>IF(COUNT(E29,G29,I29,K29)=4,MINA(E29,G29,I29,K29),0)</f>
        <v>0</v>
      </c>
      <c r="O29" s="94">
        <f>SUM(M29-N29)</f>
        <v>0</v>
      </c>
      <c r="P29" s="94">
        <f>MAX(E29,G29,I29,K29)</f>
        <v>0</v>
      </c>
      <c r="Q29" s="94">
        <f>MIN(F29,H29,J29,L29)</f>
        <v>0</v>
      </c>
      <c r="R29" s="94"/>
      <c r="S29" s="94"/>
      <c r="T29" s="94"/>
      <c r="U29" s="94">
        <v>0</v>
      </c>
      <c r="V29" s="94"/>
      <c r="W29" s="94">
        <f>MAX(P29,U29)</f>
        <v>0</v>
      </c>
      <c r="X29" s="94">
        <f>MIN(Q29,V29)</f>
        <v>0</v>
      </c>
      <c r="Y29" s="95">
        <f>IF(X29&lt;&gt;0,SUM($Z$2/X29*12),"")</f>
      </c>
      <c r="Z29" s="57">
        <f t="shared" si="6"/>
      </c>
    </row>
    <row r="30" spans="2:26" ht="15.75" customHeight="1" thickTop="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9 I4:I59 G4:G59 E4: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9 J4:J59 H4:H59 F4:F59">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4"/>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1" t="s">
        <v>21</v>
      </c>
      <c r="D4" s="16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8" t="s">
        <v>19</v>
      </c>
      <c r="M5" s="159"/>
      <c r="N5" s="160"/>
      <c r="O5" s="1"/>
      <c r="P5" s="8"/>
      <c r="Q5" s="40"/>
      <c r="R5" s="40"/>
      <c r="S5" s="10" t="s">
        <v>22</v>
      </c>
      <c r="T5"/>
      <c r="U5" s="24"/>
      <c r="V5" s="21"/>
      <c r="W5" s="22"/>
      <c r="X5" s="13"/>
      <c r="Y5" s="13"/>
      <c r="Z5" s="13"/>
      <c r="AA5" s="22"/>
      <c r="AB5" s="13"/>
      <c r="AC5" s="13"/>
      <c r="AD5" s="22"/>
      <c r="AE5" s="163"/>
      <c r="AF5" s="163"/>
      <c r="AG5" s="163"/>
      <c r="AH5" s="22"/>
      <c r="AI5" s="22"/>
      <c r="AJ5" s="13"/>
      <c r="AK5" s="13"/>
      <c r="AL5" s="26"/>
      <c r="AN5" s="24"/>
      <c r="AO5" s="21"/>
      <c r="AP5" s="22"/>
      <c r="AQ5" s="13"/>
      <c r="AR5" s="13"/>
      <c r="AS5" s="13"/>
      <c r="AT5" s="22"/>
      <c r="AU5" s="13"/>
      <c r="AV5" s="13"/>
      <c r="AW5" s="22"/>
      <c r="AX5" s="163"/>
      <c r="AY5" s="163"/>
      <c r="AZ5" s="163"/>
      <c r="BA5" s="22"/>
      <c r="BB5" s="22"/>
      <c r="BC5" s="13"/>
      <c r="BD5" s="13"/>
      <c r="BE5" s="26"/>
      <c r="BG5" s="24"/>
      <c r="BH5" s="21"/>
      <c r="BI5" s="22"/>
      <c r="BJ5" s="13"/>
      <c r="BK5" s="13"/>
      <c r="BL5" s="13"/>
      <c r="BM5" s="22"/>
      <c r="BN5" s="13"/>
      <c r="BO5" s="13"/>
      <c r="BP5" s="22"/>
      <c r="BQ5" s="163"/>
      <c r="BR5" s="163"/>
      <c r="BS5" s="163"/>
      <c r="BT5" s="22"/>
      <c r="BU5" s="22"/>
      <c r="BV5" s="13"/>
      <c r="BW5" s="13"/>
      <c r="BX5" s="26"/>
      <c r="BZ5" s="24"/>
      <c r="CA5" s="21"/>
      <c r="CB5" s="22"/>
      <c r="CC5" s="13"/>
      <c r="CD5" s="13"/>
      <c r="CE5" s="13"/>
      <c r="CF5" s="22"/>
      <c r="CG5" s="13"/>
      <c r="CH5" s="13"/>
      <c r="CI5" s="22"/>
      <c r="CJ5" s="163"/>
      <c r="CK5" s="163"/>
      <c r="CL5" s="163"/>
      <c r="CM5" s="22"/>
      <c r="CN5" s="22"/>
      <c r="CO5" s="13"/>
      <c r="CP5" s="13"/>
      <c r="CQ5" s="26"/>
      <c r="CS5" s="24"/>
      <c r="CT5" s="21"/>
      <c r="CU5" s="22"/>
      <c r="CV5" s="13"/>
      <c r="CW5" s="13"/>
      <c r="CX5" s="13"/>
      <c r="CY5" s="22"/>
      <c r="CZ5" s="13"/>
      <c r="DA5" s="13"/>
      <c r="DB5" s="22"/>
      <c r="DC5" s="163"/>
      <c r="DD5" s="163"/>
      <c r="DE5" s="163"/>
      <c r="DF5" s="22"/>
      <c r="DG5" s="22"/>
      <c r="DH5" s="13"/>
      <c r="DI5" s="13"/>
      <c r="DJ5" s="26"/>
      <c r="DL5" s="24"/>
      <c r="DM5" s="21"/>
      <c r="DN5" s="22"/>
      <c r="DO5" s="13"/>
      <c r="DP5" s="13"/>
      <c r="DQ5" s="13"/>
      <c r="DR5" s="22"/>
      <c r="DS5" s="13"/>
      <c r="DT5" s="13"/>
      <c r="DU5" s="22"/>
      <c r="DV5" s="163"/>
      <c r="DW5" s="163"/>
      <c r="DX5" s="163"/>
      <c r="DY5" s="22"/>
      <c r="DZ5" s="22"/>
      <c r="EA5" s="13"/>
      <c r="EB5" s="13"/>
      <c r="EC5" s="26"/>
      <c r="EE5" s="24"/>
      <c r="EF5" s="21"/>
      <c r="EG5" s="22"/>
      <c r="EH5" s="13"/>
      <c r="EI5" s="13"/>
      <c r="EJ5" s="13"/>
      <c r="EK5" s="22"/>
      <c r="EL5" s="13"/>
      <c r="EM5" s="13"/>
      <c r="EN5" s="22"/>
      <c r="EO5" s="163"/>
      <c r="EP5" s="163"/>
      <c r="EQ5" s="163"/>
      <c r="ER5" s="22"/>
      <c r="ES5" s="22"/>
      <c r="ET5" s="13"/>
      <c r="EU5" s="13"/>
      <c r="EV5" s="26"/>
      <c r="EX5" s="24"/>
      <c r="EY5" s="21"/>
      <c r="EZ5" s="22"/>
      <c r="FA5" s="13"/>
      <c r="FB5" s="13"/>
      <c r="FC5" s="13"/>
      <c r="FD5" s="22"/>
      <c r="FE5" s="13"/>
      <c r="FF5" s="13"/>
      <c r="FG5" s="22"/>
      <c r="FH5" s="163"/>
      <c r="FI5" s="163"/>
      <c r="FJ5" s="163"/>
      <c r="FK5" s="22"/>
      <c r="FL5" s="22"/>
      <c r="FM5" s="13"/>
      <c r="FN5" s="13"/>
      <c r="FO5" s="26"/>
      <c r="FQ5" s="24"/>
      <c r="FR5" s="21"/>
      <c r="FS5" s="22"/>
      <c r="FT5" s="13"/>
      <c r="FU5" s="13"/>
      <c r="FV5" s="13"/>
      <c r="FW5" s="22"/>
      <c r="FX5" s="13"/>
      <c r="FY5" s="13"/>
      <c r="FZ5" s="22"/>
      <c r="GA5" s="163"/>
      <c r="GB5" s="163"/>
      <c r="GC5" s="163"/>
      <c r="GD5" s="22"/>
      <c r="GE5" s="22"/>
      <c r="GF5" s="13"/>
      <c r="GG5" s="13"/>
      <c r="GH5" s="26"/>
      <c r="GJ5" s="24"/>
      <c r="GK5" s="21"/>
      <c r="GL5" s="22"/>
      <c r="GM5" s="13"/>
      <c r="GN5" s="13"/>
      <c r="GO5" s="13"/>
      <c r="GP5" s="22"/>
      <c r="GQ5" s="13"/>
      <c r="GR5" s="13"/>
      <c r="GS5" s="22"/>
      <c r="GT5" s="163"/>
      <c r="GU5" s="163"/>
      <c r="GV5" s="163"/>
      <c r="GW5" s="22"/>
      <c r="GX5" s="22"/>
      <c r="GY5" s="13"/>
      <c r="GZ5" s="13"/>
      <c r="HA5" s="26"/>
      <c r="HC5" s="24"/>
      <c r="HD5" s="21"/>
      <c r="HE5" s="22"/>
      <c r="HF5" s="13"/>
      <c r="HG5" s="13"/>
      <c r="HH5" s="13"/>
      <c r="HI5" s="22"/>
      <c r="HJ5" s="13"/>
      <c r="HK5" s="13"/>
      <c r="HL5" s="22"/>
      <c r="HM5" s="163"/>
      <c r="HN5" s="163"/>
      <c r="HO5" s="163"/>
      <c r="HP5" s="22"/>
      <c r="HQ5" s="22"/>
      <c r="HR5" s="13"/>
      <c r="HS5" s="13"/>
      <c r="HT5" s="26"/>
      <c r="HV5" s="24"/>
      <c r="HW5" s="21"/>
      <c r="HX5" s="22"/>
      <c r="HY5" s="13"/>
      <c r="HZ5" s="13"/>
      <c r="IA5" s="13"/>
      <c r="IB5" s="22"/>
      <c r="IC5" s="13"/>
      <c r="ID5" s="13"/>
      <c r="IE5" s="22"/>
      <c r="IF5" s="163"/>
      <c r="IG5" s="163"/>
      <c r="IH5" s="16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1" t="s">
        <v>48</v>
      </c>
      <c r="D9" s="16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8" t="s">
        <v>19</v>
      </c>
      <c r="M10" s="159"/>
      <c r="N10" s="16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1" t="s">
        <v>49</v>
      </c>
      <c r="D19" s="16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8" t="s">
        <v>19</v>
      </c>
      <c r="M20" s="159"/>
      <c r="N20" s="16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1" t="s">
        <v>38</v>
      </c>
      <c r="D29" s="16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8" t="s">
        <v>19</v>
      </c>
      <c r="M30" s="159"/>
      <c r="N30" s="16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1" t="s">
        <v>50</v>
      </c>
      <c r="D49" s="16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8" t="s">
        <v>19</v>
      </c>
      <c r="M50" s="159"/>
      <c r="N50" s="16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1" t="s">
        <v>54</v>
      </c>
      <c r="D159" s="16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8" t="s">
        <v>19</v>
      </c>
      <c r="M160" s="159"/>
      <c r="N160" s="160"/>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1" t="s">
        <v>55</v>
      </c>
      <c r="D269" s="16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8" t="s">
        <v>19</v>
      </c>
      <c r="M270" s="159"/>
      <c r="N270" s="16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1" t="s">
        <v>61</v>
      </c>
      <c r="D379" s="16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8" t="s">
        <v>19</v>
      </c>
      <c r="M380" s="159"/>
      <c r="N380" s="16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2"/>
      <c r="D718" s="16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3"/>
      <c r="M719" s="163"/>
      <c r="N719" s="16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2"/>
      <c r="D778" s="16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3"/>
      <c r="M779" s="163"/>
      <c r="N779" s="16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2"/>
      <c r="D838" s="16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3"/>
      <c r="M839" s="163"/>
      <c r="N839" s="16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2"/>
      <c r="D898" s="16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3"/>
      <c r="M899" s="163"/>
      <c r="N899" s="16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2"/>
      <c r="D958" s="16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3"/>
      <c r="M959" s="163"/>
      <c r="N959" s="16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2"/>
      <c r="D1018" s="16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3"/>
      <c r="M1019" s="163"/>
      <c r="N1019" s="16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119</v>
      </c>
      <c r="B1" s="18" t="s">
        <v>118</v>
      </c>
      <c r="C1" s="11">
        <v>24.4</v>
      </c>
      <c r="D1" s="11">
        <v>6.21</v>
      </c>
      <c r="E1" s="11">
        <v>23.3</v>
      </c>
      <c r="F1" s="11">
        <v>6.98</v>
      </c>
      <c r="G1" s="11">
        <v>25.25</v>
      </c>
      <c r="H1" s="11">
        <v>6.2</v>
      </c>
      <c r="I1" s="11">
        <v>23.9</v>
      </c>
      <c r="J1" s="11">
        <v>6.54</v>
      </c>
      <c r="K1" s="17">
        <f aca="true" t="shared" si="0" ref="K1:K24">IF(((SUM(C1:J1))*100)&lt;&gt;INT((SUM(C1:J1)*100)),"Too many dec places","")</f>
      </c>
    </row>
    <row r="2" spans="1:11" ht="15">
      <c r="A2" t="s">
        <v>104</v>
      </c>
      <c r="B2" s="15" t="s">
        <v>123</v>
      </c>
      <c r="C2" s="11">
        <v>30.8</v>
      </c>
      <c r="D2" s="11">
        <v>5.54</v>
      </c>
      <c r="E2" s="11">
        <v>29.25</v>
      </c>
      <c r="F2" s="11">
        <v>5.67</v>
      </c>
      <c r="G2" s="11">
        <v>32.75</v>
      </c>
      <c r="H2" s="11">
        <v>5.38</v>
      </c>
      <c r="I2" s="11">
        <v>30.4</v>
      </c>
      <c r="J2" s="11">
        <v>5.09</v>
      </c>
      <c r="K2" s="17">
        <f t="shared" si="0"/>
      </c>
    </row>
    <row r="3" spans="1:11" ht="15">
      <c r="A3" t="s">
        <v>105</v>
      </c>
      <c r="B3" s="15" t="s">
        <v>116</v>
      </c>
      <c r="C3" s="11">
        <v>26</v>
      </c>
      <c r="D3" s="11">
        <v>5.95</v>
      </c>
      <c r="E3" s="11">
        <v>25.6</v>
      </c>
      <c r="F3" s="11">
        <v>6.05</v>
      </c>
      <c r="G3" s="11">
        <v>28.35</v>
      </c>
      <c r="H3" s="11">
        <v>5.92</v>
      </c>
      <c r="I3" s="11">
        <v>27.85</v>
      </c>
      <c r="J3" s="11">
        <v>6.11</v>
      </c>
      <c r="K3" s="17">
        <f t="shared" si="0"/>
      </c>
    </row>
    <row r="4" spans="1:11" ht="15">
      <c r="A4" t="s">
        <v>128</v>
      </c>
      <c r="B4" s="15" t="s">
        <v>118</v>
      </c>
      <c r="C4" s="11">
        <v>22.25</v>
      </c>
      <c r="D4" s="11">
        <v>6.5</v>
      </c>
      <c r="E4" s="11">
        <v>17.8</v>
      </c>
      <c r="F4" s="11">
        <v>7.72</v>
      </c>
      <c r="G4" s="11">
        <v>24.25</v>
      </c>
      <c r="H4" s="11">
        <v>6.26</v>
      </c>
      <c r="I4" s="11">
        <v>25.15</v>
      </c>
      <c r="J4" s="11">
        <v>6.58</v>
      </c>
      <c r="K4" s="17">
        <f t="shared" si="0"/>
      </c>
    </row>
    <row r="5" spans="1:11" ht="15">
      <c r="A5" t="s">
        <v>107</v>
      </c>
      <c r="B5" s="15" t="s">
        <v>116</v>
      </c>
      <c r="C5" s="11">
        <v>24.8</v>
      </c>
      <c r="D5" s="11">
        <v>5.83</v>
      </c>
      <c r="E5" s="11">
        <v>20.25</v>
      </c>
      <c r="F5" s="11">
        <v>7.32</v>
      </c>
      <c r="G5" s="11">
        <v>22.25</v>
      </c>
      <c r="H5" s="11">
        <v>6.87</v>
      </c>
      <c r="I5" s="11">
        <v>24.25</v>
      </c>
      <c r="J5" s="11">
        <v>5.76</v>
      </c>
      <c r="K5" s="17">
        <f t="shared" si="0"/>
      </c>
    </row>
    <row r="6" spans="1:11" ht="15">
      <c r="A6" t="s">
        <v>106</v>
      </c>
      <c r="B6" s="15" t="s">
        <v>123</v>
      </c>
      <c r="C6" s="11">
        <v>29.85</v>
      </c>
      <c r="D6" s="11">
        <v>5.24</v>
      </c>
      <c r="E6" s="11">
        <v>21.15</v>
      </c>
      <c r="F6" s="11">
        <v>5.58</v>
      </c>
      <c r="G6" s="11">
        <v>33.2</v>
      </c>
      <c r="H6" s="11">
        <v>3.92</v>
      </c>
      <c r="I6" s="11">
        <v>11</v>
      </c>
      <c r="J6" s="11">
        <v>4.82</v>
      </c>
      <c r="K6" s="17">
        <f t="shared" si="0"/>
      </c>
    </row>
    <row r="7" spans="1:11" ht="15">
      <c r="A7" t="s">
        <v>127</v>
      </c>
      <c r="B7" s="15" t="s">
        <v>116</v>
      </c>
      <c r="C7" s="11">
        <v>25.95</v>
      </c>
      <c r="D7" s="11">
        <v>6.49</v>
      </c>
      <c r="E7" s="11">
        <v>23.9</v>
      </c>
      <c r="F7" s="11">
        <v>6.41</v>
      </c>
      <c r="G7" s="11">
        <v>24.7</v>
      </c>
      <c r="H7" s="11">
        <v>6.16</v>
      </c>
      <c r="I7" s="11">
        <v>22.45</v>
      </c>
      <c r="J7" s="11">
        <v>6.26</v>
      </c>
      <c r="K7" s="17">
        <f t="shared" si="0"/>
      </c>
    </row>
    <row r="8" spans="1:11" ht="15">
      <c r="A8" t="s">
        <v>125</v>
      </c>
      <c r="B8" s="15" t="s">
        <v>116</v>
      </c>
      <c r="C8" s="11">
        <v>28.6</v>
      </c>
      <c r="D8" s="11">
        <v>6.04</v>
      </c>
      <c r="E8" s="11">
        <v>21.6</v>
      </c>
      <c r="F8" s="11">
        <v>7.31</v>
      </c>
      <c r="G8" s="11">
        <v>25.1</v>
      </c>
      <c r="H8" s="11">
        <v>6.41</v>
      </c>
      <c r="I8" s="11">
        <v>27.3</v>
      </c>
      <c r="J8" s="11">
        <v>4.91</v>
      </c>
      <c r="K8" s="17">
        <f t="shared" si="0"/>
      </c>
    </row>
    <row r="9" spans="1:11" ht="15">
      <c r="A9" t="s">
        <v>120</v>
      </c>
      <c r="B9" s="15" t="s">
        <v>116</v>
      </c>
      <c r="C9" s="11">
        <v>28.55</v>
      </c>
      <c r="D9" s="11">
        <v>5.98</v>
      </c>
      <c r="E9" s="11">
        <v>27.5</v>
      </c>
      <c r="F9" s="11">
        <v>6.21</v>
      </c>
      <c r="G9" s="11">
        <v>28.75</v>
      </c>
      <c r="H9" s="11">
        <v>5.62</v>
      </c>
      <c r="I9" s="11">
        <v>28.8</v>
      </c>
      <c r="J9" s="11">
        <v>5.73</v>
      </c>
      <c r="K9" s="17">
        <f t="shared" si="0"/>
      </c>
    </row>
    <row r="10" spans="1:11" ht="15">
      <c r="A10" t="s">
        <v>103</v>
      </c>
      <c r="B10" s="15" t="s">
        <v>116</v>
      </c>
      <c r="C10" s="11">
        <v>24.85</v>
      </c>
      <c r="D10" s="11">
        <v>6.24</v>
      </c>
      <c r="E10" s="11">
        <v>26.45</v>
      </c>
      <c r="F10" s="11">
        <v>6.02</v>
      </c>
      <c r="G10" s="11">
        <v>27.65</v>
      </c>
      <c r="H10" s="11">
        <v>5.97</v>
      </c>
      <c r="I10" s="11">
        <v>24.75</v>
      </c>
      <c r="J10" s="11">
        <v>6.23</v>
      </c>
      <c r="K10" s="17">
        <f t="shared" si="0"/>
      </c>
    </row>
    <row r="11" spans="1:11" ht="15">
      <c r="A11" t="s">
        <v>124</v>
      </c>
      <c r="B11" s="15" t="s">
        <v>116</v>
      </c>
      <c r="C11" s="11">
        <v>27.3</v>
      </c>
      <c r="D11" s="11">
        <v>6.08</v>
      </c>
      <c r="E11" s="11">
        <v>23.95</v>
      </c>
      <c r="F11" s="11">
        <v>6.42</v>
      </c>
      <c r="G11" s="11">
        <v>27</v>
      </c>
      <c r="H11" s="11">
        <v>5.73</v>
      </c>
      <c r="I11" s="11">
        <v>26.4</v>
      </c>
      <c r="J11" s="11">
        <v>6</v>
      </c>
      <c r="K11" s="17">
        <f t="shared" si="0"/>
      </c>
    </row>
    <row r="12" spans="1:11" ht="15">
      <c r="A12" t="s">
        <v>117</v>
      </c>
      <c r="B12" s="15" t="s">
        <v>118</v>
      </c>
      <c r="C12" s="11">
        <v>20.65</v>
      </c>
      <c r="D12" s="11">
        <v>6.79</v>
      </c>
      <c r="E12" s="11">
        <v>18.85</v>
      </c>
      <c r="F12" s="11">
        <v>7.43</v>
      </c>
      <c r="G12" s="11">
        <v>22.5</v>
      </c>
      <c r="H12" s="11">
        <v>6.62</v>
      </c>
      <c r="I12" s="11">
        <v>16.85</v>
      </c>
      <c r="J12" s="11">
        <v>6.99</v>
      </c>
      <c r="K12" s="17">
        <f t="shared" si="0"/>
      </c>
    </row>
    <row r="13" spans="1:11" ht="15">
      <c r="A13" t="s">
        <v>131</v>
      </c>
      <c r="B13" s="15" t="s">
        <v>118</v>
      </c>
      <c r="C13" s="11">
        <v>14.2</v>
      </c>
      <c r="D13" s="11">
        <v>6.26</v>
      </c>
      <c r="E13" s="11">
        <v>12.85</v>
      </c>
      <c r="F13" s="11">
        <v>11.79</v>
      </c>
      <c r="G13" s="11">
        <v>6.85</v>
      </c>
      <c r="H13" s="11">
        <v>8.88</v>
      </c>
      <c r="I13" s="11">
        <v>17.8</v>
      </c>
      <c r="J13" s="11">
        <v>0</v>
      </c>
      <c r="K13" s="17">
        <f t="shared" si="0"/>
      </c>
    </row>
    <row r="14" spans="1:11" ht="15">
      <c r="A14" t="s">
        <v>108</v>
      </c>
      <c r="B14" s="15" t="s">
        <v>118</v>
      </c>
      <c r="C14" s="11">
        <v>26.3</v>
      </c>
      <c r="D14" s="11">
        <v>6.18</v>
      </c>
      <c r="E14" s="11">
        <v>23.5</v>
      </c>
      <c r="F14" s="11">
        <v>6.44</v>
      </c>
      <c r="G14" s="11">
        <v>26.55</v>
      </c>
      <c r="H14" s="11">
        <v>5.81</v>
      </c>
      <c r="I14" s="11">
        <v>25.15</v>
      </c>
      <c r="J14" s="11">
        <v>6.26</v>
      </c>
      <c r="K14" s="17">
        <f t="shared" si="0"/>
      </c>
    </row>
    <row r="15" spans="1:11" ht="15">
      <c r="A15" t="s">
        <v>126</v>
      </c>
      <c r="B15" s="15" t="s">
        <v>123</v>
      </c>
      <c r="C15" s="11">
        <v>30.4</v>
      </c>
      <c r="D15" s="11">
        <v>5</v>
      </c>
      <c r="E15" s="11">
        <v>32.15</v>
      </c>
      <c r="F15" s="11">
        <v>5.13</v>
      </c>
      <c r="G15" s="11">
        <v>34.55</v>
      </c>
      <c r="H15" s="11">
        <v>4.61</v>
      </c>
      <c r="I15" s="11">
        <v>33.9</v>
      </c>
      <c r="J15" s="11">
        <v>4.94</v>
      </c>
      <c r="K15" s="17">
        <f t="shared" si="0"/>
      </c>
    </row>
    <row r="16" spans="1:11" ht="15">
      <c r="A16" t="s">
        <v>130</v>
      </c>
      <c r="B16" s="15" t="s">
        <v>118</v>
      </c>
      <c r="C16" s="11">
        <v>13.85</v>
      </c>
      <c r="D16" s="11">
        <v>7.84</v>
      </c>
      <c r="E16" s="11">
        <v>13.85</v>
      </c>
      <c r="F16" s="11">
        <v>9.61</v>
      </c>
      <c r="G16" s="11">
        <v>13.65</v>
      </c>
      <c r="H16" s="11">
        <v>9.47</v>
      </c>
      <c r="I16" s="11">
        <v>15.45</v>
      </c>
      <c r="J16" s="11">
        <v>8.98</v>
      </c>
      <c r="K16" s="17">
        <f t="shared" si="0"/>
      </c>
    </row>
    <row r="17" spans="1:11" ht="15">
      <c r="A17" t="s">
        <v>110</v>
      </c>
      <c r="B17" s="15" t="s">
        <v>116</v>
      </c>
      <c r="C17" s="11">
        <v>26.5</v>
      </c>
      <c r="D17" s="11">
        <v>5.98</v>
      </c>
      <c r="E17" s="11">
        <v>24.95</v>
      </c>
      <c r="F17" s="11">
        <v>6.32</v>
      </c>
      <c r="G17" s="11">
        <v>22.45</v>
      </c>
      <c r="H17" s="11">
        <v>6.07</v>
      </c>
      <c r="I17" s="11">
        <v>22.8</v>
      </c>
      <c r="J17" s="11">
        <v>6.65</v>
      </c>
      <c r="K17" s="17">
        <f t="shared" si="0"/>
      </c>
    </row>
    <row r="18" spans="1:11" ht="15">
      <c r="A18" t="s">
        <v>102</v>
      </c>
      <c r="B18" s="15" t="s">
        <v>123</v>
      </c>
      <c r="C18" s="11">
        <v>36.65</v>
      </c>
      <c r="D18" s="11">
        <v>3.93</v>
      </c>
      <c r="E18" s="11">
        <v>33.1</v>
      </c>
      <c r="F18" s="11">
        <v>4.36</v>
      </c>
      <c r="G18" s="11">
        <v>43.3</v>
      </c>
      <c r="H18" s="11">
        <v>3.73</v>
      </c>
      <c r="I18" s="11">
        <v>42.25</v>
      </c>
      <c r="J18" s="11">
        <v>3.65</v>
      </c>
      <c r="K18" s="17">
        <f t="shared" si="0"/>
      </c>
    </row>
    <row r="19" spans="1:11" ht="15">
      <c r="A19" t="s">
        <v>122</v>
      </c>
      <c r="B19" s="15" t="s">
        <v>118</v>
      </c>
      <c r="C19" s="11">
        <v>25.85</v>
      </c>
      <c r="D19" s="11">
        <v>5.82</v>
      </c>
      <c r="E19" s="11">
        <v>23.6</v>
      </c>
      <c r="F19" s="11">
        <v>6.33</v>
      </c>
      <c r="G19" s="11">
        <v>28.75</v>
      </c>
      <c r="H19" s="11">
        <v>5.67</v>
      </c>
      <c r="I19" s="11">
        <v>28.05</v>
      </c>
      <c r="J19" s="11">
        <v>5.67</v>
      </c>
      <c r="K19" s="17">
        <f t="shared" si="0"/>
      </c>
    </row>
    <row r="20" spans="1:11" ht="15">
      <c r="A20" t="s">
        <v>121</v>
      </c>
      <c r="B20" s="15" t="s">
        <v>116</v>
      </c>
      <c r="C20" s="11">
        <v>24.45</v>
      </c>
      <c r="D20" s="11">
        <v>6.26</v>
      </c>
      <c r="E20" s="11">
        <v>20.9</v>
      </c>
      <c r="F20" s="11">
        <v>6.7</v>
      </c>
      <c r="G20" s="11">
        <v>24.05</v>
      </c>
      <c r="H20" s="11">
        <v>6.14</v>
      </c>
      <c r="I20" s="11">
        <v>22.45</v>
      </c>
      <c r="J20" s="11">
        <v>6.62</v>
      </c>
      <c r="K20" s="17">
        <f t="shared" si="0"/>
      </c>
    </row>
    <row r="21" spans="1:11" ht="15">
      <c r="A21" t="s">
        <v>115</v>
      </c>
      <c r="B21" s="15" t="s">
        <v>116</v>
      </c>
      <c r="C21" s="11">
        <v>23.5</v>
      </c>
      <c r="D21" s="11">
        <v>6.85</v>
      </c>
      <c r="E21" s="11">
        <v>21.3</v>
      </c>
      <c r="F21" s="11">
        <v>7.19</v>
      </c>
      <c r="G21" s="11">
        <v>22.25</v>
      </c>
      <c r="H21" s="11">
        <v>6.98</v>
      </c>
      <c r="I21" s="11">
        <v>23.45</v>
      </c>
      <c r="J21" s="11">
        <v>6.68</v>
      </c>
      <c r="K21" s="17">
        <f t="shared" si="0"/>
      </c>
    </row>
    <row r="22" spans="1:11" ht="15">
      <c r="A22" t="s">
        <v>109</v>
      </c>
      <c r="B22" s="15" t="s">
        <v>116</v>
      </c>
      <c r="C22" s="11">
        <v>26</v>
      </c>
      <c r="D22" s="11">
        <v>5.94</v>
      </c>
      <c r="E22" s="11">
        <v>25.4</v>
      </c>
      <c r="F22" s="11">
        <v>5.96</v>
      </c>
      <c r="G22" s="11">
        <v>27.1</v>
      </c>
      <c r="H22" s="11">
        <v>5.81</v>
      </c>
      <c r="I22" s="11">
        <v>22.25</v>
      </c>
      <c r="J22" s="11">
        <v>6.04</v>
      </c>
      <c r="K22" s="17">
        <f t="shared" si="0"/>
      </c>
    </row>
    <row r="23" spans="1:11" ht="15">
      <c r="A23" t="s">
        <v>111</v>
      </c>
      <c r="B23" s="15"/>
      <c r="C23" s="11">
        <v>0</v>
      </c>
      <c r="D23" s="11">
        <v>0</v>
      </c>
      <c r="E23" s="11">
        <v>0</v>
      </c>
      <c r="F23" s="11">
        <v>0</v>
      </c>
      <c r="G23" s="11">
        <v>0</v>
      </c>
      <c r="H23" s="11">
        <v>0</v>
      </c>
      <c r="I23" s="11">
        <v>0</v>
      </c>
      <c r="J23" s="11">
        <v>0</v>
      </c>
      <c r="K23" s="17">
        <f t="shared" si="0"/>
      </c>
    </row>
    <row r="24" spans="1:11" ht="15">
      <c r="A24" t="s">
        <v>129</v>
      </c>
      <c r="B24" s="15" t="s">
        <v>116</v>
      </c>
      <c r="C24" s="11">
        <v>20.85</v>
      </c>
      <c r="D24" s="11">
        <v>6.62</v>
      </c>
      <c r="E24" s="11">
        <v>20.25</v>
      </c>
      <c r="F24" s="11">
        <v>7.47</v>
      </c>
      <c r="G24" s="11">
        <v>13.45</v>
      </c>
      <c r="H24" s="11">
        <v>6.32</v>
      </c>
      <c r="I24" s="11">
        <v>23.25</v>
      </c>
      <c r="J24" s="11">
        <v>6.13</v>
      </c>
      <c r="K24" s="17">
        <f t="shared" si="0"/>
      </c>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113</v>
      </c>
      <c r="K3" s="87" t="s">
        <v>114</v>
      </c>
      <c r="L3" s="47" t="s">
        <v>1</v>
      </c>
      <c r="M3" s="47" t="s">
        <v>1</v>
      </c>
      <c r="N3" s="47" t="s">
        <v>1</v>
      </c>
      <c r="O3" s="47" t="s">
        <v>1</v>
      </c>
      <c r="P3" s="48" t="s">
        <v>2</v>
      </c>
      <c r="Q3" s="49" t="s">
        <v>4</v>
      </c>
      <c r="R3" s="49" t="s">
        <v>4</v>
      </c>
      <c r="S3" s="47" t="s">
        <v>4</v>
      </c>
      <c r="T3" s="47" t="s">
        <v>4</v>
      </c>
      <c r="U3" s="47" t="s">
        <v>3</v>
      </c>
      <c r="V3" s="48" t="s">
        <v>2</v>
      </c>
      <c r="W3" s="49" t="s">
        <v>72</v>
      </c>
      <c r="X3" s="58">
        <v>87.5833</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54"/>
      <c r="D5" s="155"/>
      <c r="E5" s="156"/>
      <c r="G5" s="157"/>
      <c r="H5" s="155"/>
      <c r="I5" s="156"/>
      <c r="K5" s="150"/>
      <c r="L5" s="151"/>
      <c r="M5" s="152"/>
      <c r="O5" s="147" t="s">
        <v>19</v>
      </c>
      <c r="P5" s="148"/>
      <c r="Q5" s="149"/>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0">IF(MIN(D7,E7,H7,I7,L7:M7,P7,Q7)&gt;=0.01,"OK","")</f>
        <v>OK</v>
      </c>
      <c r="B7" s="21">
        <v>1</v>
      </c>
      <c r="C7" t="s">
        <v>117</v>
      </c>
      <c r="D7" s="11">
        <v>20.65</v>
      </c>
      <c r="E7" s="11">
        <v>6.79</v>
      </c>
      <c r="F7" s="13"/>
      <c r="G7" t="s">
        <v>107</v>
      </c>
      <c r="H7" s="11">
        <v>20.25</v>
      </c>
      <c r="I7" s="11">
        <v>7.32</v>
      </c>
      <c r="J7" s="22"/>
      <c r="K7" t="s">
        <v>122</v>
      </c>
      <c r="L7" s="11">
        <v>28.75</v>
      </c>
      <c r="M7" s="11">
        <v>5.67</v>
      </c>
      <c r="N7" s="22"/>
      <c r="O7" t="s">
        <v>102</v>
      </c>
      <c r="P7" s="11">
        <v>42.25</v>
      </c>
      <c r="Q7" s="11">
        <v>3.65</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102</v>
      </c>
      <c r="D8" s="11">
        <v>36.65</v>
      </c>
      <c r="E8" s="11">
        <v>3.93</v>
      </c>
      <c r="F8" s="13"/>
      <c r="G8" t="s">
        <v>117</v>
      </c>
      <c r="H8" s="11">
        <v>18.85</v>
      </c>
      <c r="I8" s="11">
        <v>7.43</v>
      </c>
      <c r="J8" s="22"/>
      <c r="K8" t="s">
        <v>107</v>
      </c>
      <c r="L8" s="11">
        <v>22.25</v>
      </c>
      <c r="M8" s="11">
        <v>6.87</v>
      </c>
      <c r="N8" s="22"/>
      <c r="O8" t="s">
        <v>122</v>
      </c>
      <c r="P8" s="11">
        <v>28.05</v>
      </c>
      <c r="Q8" s="11">
        <v>5.67</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129</v>
      </c>
      <c r="D9" s="11">
        <v>20.85</v>
      </c>
      <c r="E9" s="11">
        <v>6.62</v>
      </c>
      <c r="F9" s="13"/>
      <c r="G9" t="s">
        <v>125</v>
      </c>
      <c r="H9" s="11">
        <v>21.6</v>
      </c>
      <c r="I9" s="11">
        <v>7.31</v>
      </c>
      <c r="J9" s="22"/>
      <c r="K9" t="s">
        <v>106</v>
      </c>
      <c r="L9" s="11">
        <v>33.2</v>
      </c>
      <c r="M9" s="11">
        <v>3.92</v>
      </c>
      <c r="N9" s="22"/>
      <c r="O9" t="s">
        <v>128</v>
      </c>
      <c r="P9" s="11">
        <v>25.15</v>
      </c>
      <c r="Q9" s="11">
        <v>6.58</v>
      </c>
      <c r="R9" s="17">
        <f t="shared" si="1"/>
      </c>
      <c r="S9" s="20"/>
      <c r="T9" s="20"/>
      <c r="U9" s="20"/>
      <c r="V9" s="20"/>
      <c r="W9" s="20"/>
      <c r="X9" s="20"/>
      <c r="Y9" s="20"/>
      <c r="Z9" s="20"/>
      <c r="AA9" s="20"/>
      <c r="AB9" s="20"/>
      <c r="AC9" s="20"/>
      <c r="AD9" s="20"/>
      <c r="AE9" s="20"/>
    </row>
    <row r="10" spans="1:31" ht="12.75">
      <c r="A10" s="3" t="str">
        <f t="shared" si="0"/>
        <v>OK</v>
      </c>
      <c r="B10" s="21">
        <v>4</v>
      </c>
      <c r="C10" t="s">
        <v>128</v>
      </c>
      <c r="D10" s="11">
        <v>22.25</v>
      </c>
      <c r="E10" s="11">
        <v>6.5</v>
      </c>
      <c r="F10" s="13"/>
      <c r="G10" t="s">
        <v>129</v>
      </c>
      <c r="H10" s="11">
        <v>20.25</v>
      </c>
      <c r="I10" s="11">
        <v>7.47</v>
      </c>
      <c r="J10" s="22"/>
      <c r="K10" t="s">
        <v>125</v>
      </c>
      <c r="L10" s="11">
        <v>25.1</v>
      </c>
      <c r="M10" s="11">
        <v>6.41</v>
      </c>
      <c r="N10" s="22"/>
      <c r="O10" t="s">
        <v>106</v>
      </c>
      <c r="P10" s="11">
        <v>11</v>
      </c>
      <c r="Q10" s="11">
        <v>4.82</v>
      </c>
      <c r="R10" s="17">
        <f t="shared" si="1"/>
      </c>
      <c r="S10" s="20"/>
      <c r="T10" s="20"/>
      <c r="U10" s="20"/>
      <c r="V10" s="20"/>
      <c r="W10" s="20"/>
      <c r="X10" s="20"/>
      <c r="Y10" s="20"/>
      <c r="Z10" s="20"/>
      <c r="AA10" s="20"/>
      <c r="AB10" s="20"/>
      <c r="AC10" s="20"/>
      <c r="AD10" s="20"/>
      <c r="AE10" s="20"/>
    </row>
    <row r="11" spans="1:37" ht="12.75">
      <c r="A11" s="3" t="str">
        <f t="shared" si="0"/>
        <v>OK</v>
      </c>
      <c r="B11" s="21">
        <v>5</v>
      </c>
      <c r="C11" t="s">
        <v>127</v>
      </c>
      <c r="D11" s="11">
        <v>25.95</v>
      </c>
      <c r="E11" s="11">
        <v>6.49</v>
      </c>
      <c r="F11" s="13"/>
      <c r="G11" t="s">
        <v>126</v>
      </c>
      <c r="H11" s="11">
        <v>32.15</v>
      </c>
      <c r="I11" s="11">
        <v>5.13</v>
      </c>
      <c r="J11" s="22"/>
      <c r="K11" t="s">
        <v>121</v>
      </c>
      <c r="L11" s="11">
        <v>24.05</v>
      </c>
      <c r="M11" s="11">
        <v>6.14</v>
      </c>
      <c r="N11" s="22"/>
      <c r="O11" t="s">
        <v>103</v>
      </c>
      <c r="P11" s="11">
        <v>24.75</v>
      </c>
      <c r="Q11" s="11">
        <v>6.23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103</v>
      </c>
      <c r="D12" s="11">
        <v>24.85</v>
      </c>
      <c r="E12" s="11">
        <v>6.24</v>
      </c>
      <c r="F12" s="13"/>
      <c r="G12" t="s">
        <v>127</v>
      </c>
      <c r="H12" s="11">
        <v>23.9</v>
      </c>
      <c r="I12" s="11">
        <v>6.41</v>
      </c>
      <c r="J12" s="22"/>
      <c r="K12" t="s">
        <v>126</v>
      </c>
      <c r="L12" s="11">
        <v>34.55</v>
      </c>
      <c r="M12" s="11">
        <v>4.61</v>
      </c>
      <c r="N12" s="22"/>
      <c r="O12" t="s">
        <v>121</v>
      </c>
      <c r="P12" s="11">
        <v>22.45</v>
      </c>
      <c r="Q12" s="11">
        <v>6.62</v>
      </c>
      <c r="R12" s="17">
        <f t="shared" si="1"/>
      </c>
      <c r="S12" s="20"/>
      <c r="T12" s="20"/>
      <c r="U12" s="20"/>
      <c r="V12" s="20"/>
      <c r="W12" s="20"/>
      <c r="X12" s="20"/>
      <c r="Y12" s="20"/>
      <c r="Z12" s="20"/>
      <c r="AA12" s="20"/>
      <c r="AB12" s="20"/>
      <c r="AC12" s="20"/>
      <c r="AD12" s="20"/>
      <c r="AE12" s="20"/>
    </row>
    <row r="13" spans="1:31" ht="12.75">
      <c r="A13" s="3" t="str">
        <f t="shared" si="0"/>
        <v>OK</v>
      </c>
      <c r="B13" s="21">
        <v>7</v>
      </c>
      <c r="C13" t="s">
        <v>130</v>
      </c>
      <c r="D13" s="11">
        <v>13.85</v>
      </c>
      <c r="E13" s="11">
        <v>7.84</v>
      </c>
      <c r="F13" s="13"/>
      <c r="G13" t="s">
        <v>124</v>
      </c>
      <c r="H13" s="11">
        <v>23.95</v>
      </c>
      <c r="I13" s="11">
        <v>6.42</v>
      </c>
      <c r="J13" s="22"/>
      <c r="K13" t="s">
        <v>120</v>
      </c>
      <c r="L13" s="11">
        <v>28.75</v>
      </c>
      <c r="M13" s="11">
        <v>5.62</v>
      </c>
      <c r="N13" s="22"/>
      <c r="O13" t="s">
        <v>104</v>
      </c>
      <c r="P13" s="11">
        <v>30.4</v>
      </c>
      <c r="Q13" s="11">
        <v>5.09</v>
      </c>
      <c r="R13" s="17">
        <f t="shared" si="1"/>
      </c>
      <c r="S13" s="20"/>
      <c r="T13" s="20"/>
      <c r="U13" s="20"/>
      <c r="V13" s="20"/>
      <c r="W13" s="20"/>
      <c r="X13" s="20"/>
      <c r="Y13" s="20"/>
      <c r="Z13" s="20"/>
      <c r="AA13" s="20"/>
      <c r="AB13" s="20"/>
      <c r="AC13" s="20"/>
      <c r="AD13" s="20"/>
      <c r="AE13" s="20"/>
    </row>
    <row r="14" spans="1:31" ht="12.75">
      <c r="A14" s="3" t="str">
        <f t="shared" si="0"/>
        <v>OK</v>
      </c>
      <c r="B14" s="21">
        <v>8</v>
      </c>
      <c r="C14" t="s">
        <v>104</v>
      </c>
      <c r="D14" s="11">
        <v>30.8</v>
      </c>
      <c r="E14" s="11">
        <v>5.54</v>
      </c>
      <c r="F14" s="13"/>
      <c r="G14" t="s">
        <v>130</v>
      </c>
      <c r="H14" s="11">
        <v>13.85</v>
      </c>
      <c r="I14" s="11">
        <v>9.61</v>
      </c>
      <c r="J14" s="22"/>
      <c r="K14" t="s">
        <v>124</v>
      </c>
      <c r="L14" s="11">
        <v>27</v>
      </c>
      <c r="M14" s="11">
        <v>5.73</v>
      </c>
      <c r="N14" s="22"/>
      <c r="O14" t="s">
        <v>120</v>
      </c>
      <c r="P14" s="11">
        <v>28.8</v>
      </c>
      <c r="Q14" s="11">
        <v>5.73</v>
      </c>
      <c r="R14" s="17">
        <f t="shared" si="1"/>
      </c>
      <c r="S14" s="20"/>
      <c r="T14" s="20"/>
      <c r="U14" s="20"/>
      <c r="V14" s="20"/>
      <c r="W14" s="20"/>
      <c r="X14" s="20"/>
      <c r="Y14" s="20"/>
      <c r="Z14" s="20"/>
      <c r="AA14" s="20"/>
      <c r="AB14" s="20"/>
      <c r="AC14" s="20"/>
      <c r="AD14" s="20"/>
      <c r="AE14" s="20"/>
    </row>
    <row r="15" spans="1:31" ht="12.75">
      <c r="A15" s="3" t="str">
        <f t="shared" si="0"/>
        <v>OK</v>
      </c>
      <c r="B15" s="21">
        <v>9</v>
      </c>
      <c r="C15" t="s">
        <v>131</v>
      </c>
      <c r="D15" s="11">
        <v>14.2</v>
      </c>
      <c r="E15" s="11">
        <v>6.26</v>
      </c>
      <c r="F15" s="13"/>
      <c r="G15" t="s">
        <v>115</v>
      </c>
      <c r="H15" s="11">
        <v>21.3</v>
      </c>
      <c r="I15" s="11">
        <v>7.19</v>
      </c>
      <c r="J15" s="22"/>
      <c r="K15" t="s">
        <v>110</v>
      </c>
      <c r="L15" s="11">
        <v>22.45</v>
      </c>
      <c r="M15" s="11">
        <v>6.07</v>
      </c>
      <c r="N15" s="22"/>
      <c r="O15" t="s">
        <v>119</v>
      </c>
      <c r="P15" s="11">
        <v>23.9</v>
      </c>
      <c r="Q15" s="11">
        <v>6.54</v>
      </c>
      <c r="R15" s="17">
        <f t="shared" si="1"/>
      </c>
      <c r="S15" s="20"/>
      <c r="T15" s="20"/>
      <c r="U15" s="20"/>
      <c r="V15" s="20"/>
      <c r="W15" s="20"/>
      <c r="X15" s="20"/>
      <c r="Y15" s="20"/>
      <c r="Z15" s="20"/>
      <c r="AA15" s="20"/>
      <c r="AB15" s="20"/>
      <c r="AC15" s="20"/>
      <c r="AD15" s="20"/>
      <c r="AE15" s="20"/>
    </row>
    <row r="16" spans="1:31" ht="12.75">
      <c r="A16" s="3" t="str">
        <f t="shared" si="0"/>
        <v>OK</v>
      </c>
      <c r="B16" s="21">
        <v>10</v>
      </c>
      <c r="C16" t="s">
        <v>119</v>
      </c>
      <c r="D16" s="11">
        <v>24.4</v>
      </c>
      <c r="E16" s="11">
        <v>6.21</v>
      </c>
      <c r="F16" s="13"/>
      <c r="G16" t="s">
        <v>131</v>
      </c>
      <c r="H16" s="11">
        <v>12.85</v>
      </c>
      <c r="I16" s="11">
        <v>11.79</v>
      </c>
      <c r="J16" s="22"/>
      <c r="K16" t="s">
        <v>115</v>
      </c>
      <c r="L16" s="11">
        <v>22.25</v>
      </c>
      <c r="M16" s="11">
        <v>6.98</v>
      </c>
      <c r="N16" s="22"/>
      <c r="O16" t="s">
        <v>110</v>
      </c>
      <c r="P16" s="11">
        <v>22.8</v>
      </c>
      <c r="Q16" s="11">
        <v>6.65</v>
      </c>
      <c r="R16" s="17">
        <f t="shared" si="1"/>
      </c>
      <c r="S16" s="20"/>
      <c r="T16" s="20"/>
      <c r="U16" s="20"/>
      <c r="V16" s="20"/>
      <c r="W16" s="20"/>
      <c r="X16" s="20"/>
      <c r="Y16" s="20"/>
      <c r="Z16" s="20"/>
      <c r="AA16" s="20"/>
      <c r="AB16" s="20"/>
      <c r="AC16" s="20"/>
      <c r="AD16" s="20"/>
      <c r="AE16" s="20"/>
    </row>
    <row r="17" spans="1:31" ht="12.75">
      <c r="A17" s="3">
        <f t="shared" si="0"/>
      </c>
      <c r="B17" s="21">
        <v>11</v>
      </c>
      <c r="C17" t="s">
        <v>105</v>
      </c>
      <c r="D17" s="11">
        <v>26</v>
      </c>
      <c r="E17" s="11">
        <v>5.95</v>
      </c>
      <c r="F17" s="13"/>
      <c r="G17" t="s">
        <v>109</v>
      </c>
      <c r="H17" s="11">
        <v>25.4</v>
      </c>
      <c r="I17" s="11">
        <v>5.96</v>
      </c>
      <c r="J17" s="22"/>
      <c r="K17" t="s">
        <v>108</v>
      </c>
      <c r="L17" s="11">
        <v>26.55</v>
      </c>
      <c r="M17" s="11">
        <v>5.81</v>
      </c>
      <c r="N17" s="22"/>
      <c r="O17" t="s">
        <v>111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111</v>
      </c>
      <c r="D18" s="11">
        <v>0</v>
      </c>
      <c r="E18" s="11">
        <v>0</v>
      </c>
      <c r="F18" s="13"/>
      <c r="G18" t="s">
        <v>105</v>
      </c>
      <c r="H18" s="11">
        <v>25.6</v>
      </c>
      <c r="I18" s="11">
        <v>6.05</v>
      </c>
      <c r="J18" s="22"/>
      <c r="K18" t="s">
        <v>109</v>
      </c>
      <c r="L18" s="11">
        <v>27.1</v>
      </c>
      <c r="M18" s="11">
        <v>5.81</v>
      </c>
      <c r="N18" s="22"/>
      <c r="O18" t="s">
        <v>108</v>
      </c>
      <c r="P18" s="11">
        <v>25.15</v>
      </c>
      <c r="Q18" s="11">
        <v>6.26</v>
      </c>
      <c r="R18" s="17">
        <f t="shared" si="1"/>
      </c>
      <c r="S18" s="20"/>
      <c r="T18" s="20"/>
      <c r="U18" s="20"/>
      <c r="V18" s="20"/>
      <c r="W18" s="20"/>
      <c r="X18" s="20"/>
      <c r="Y18" s="20"/>
      <c r="Z18" s="20"/>
      <c r="AA18" s="20"/>
      <c r="AB18" s="20"/>
      <c r="AC18" s="20"/>
      <c r="AD18" s="20"/>
      <c r="AE18" s="20"/>
    </row>
    <row r="19" spans="1:31" ht="12.75">
      <c r="A19" s="3" t="str">
        <f t="shared" si="0"/>
        <v>OK</v>
      </c>
      <c r="B19" s="21">
        <v>13</v>
      </c>
      <c r="C19" t="s">
        <v>122</v>
      </c>
      <c r="D19" s="11">
        <v>25.85</v>
      </c>
      <c r="E19" s="11">
        <v>5.82</v>
      </c>
      <c r="F19" s="13"/>
      <c r="G19" t="s">
        <v>128</v>
      </c>
      <c r="H19" s="11">
        <v>17.8</v>
      </c>
      <c r="I19" s="11">
        <v>7.72</v>
      </c>
      <c r="J19" s="22"/>
      <c r="K19" t="s">
        <v>117</v>
      </c>
      <c r="L19" s="11">
        <v>22.5</v>
      </c>
      <c r="M19" s="11">
        <v>6.62</v>
      </c>
      <c r="N19" s="22"/>
      <c r="O19" t="s">
        <v>125</v>
      </c>
      <c r="P19" s="11">
        <v>27.3</v>
      </c>
      <c r="Q19" s="11">
        <v>4.91</v>
      </c>
      <c r="R19" s="17">
        <f>IF(((SUM(D19:Q19))*100)&lt;&gt;INT((SUM(D19:Q19)*100)),"Too many dec places","")</f>
      </c>
      <c r="S19" s="20"/>
      <c r="T19" s="20"/>
      <c r="U19" s="20"/>
      <c r="V19" s="20"/>
      <c r="W19" s="20"/>
      <c r="X19" s="20"/>
      <c r="Y19" s="20"/>
      <c r="Z19" s="20"/>
      <c r="AA19" s="20"/>
      <c r="AB19" s="20"/>
      <c r="AC19" s="20"/>
      <c r="AD19" s="20"/>
      <c r="AE19" s="20"/>
    </row>
    <row r="20" spans="1:31" ht="12.75">
      <c r="A20" s="3" t="str">
        <f t="shared" si="0"/>
        <v>OK</v>
      </c>
      <c r="B20" s="21">
        <v>14</v>
      </c>
      <c r="C20" t="s">
        <v>125</v>
      </c>
      <c r="D20" s="11">
        <v>28.6</v>
      </c>
      <c r="E20" s="11">
        <v>6.04</v>
      </c>
      <c r="F20" s="13"/>
      <c r="G20" t="s">
        <v>122</v>
      </c>
      <c r="H20" s="11">
        <v>23.6</v>
      </c>
      <c r="I20" s="11">
        <v>6.33</v>
      </c>
      <c r="J20" s="22"/>
      <c r="K20" t="s">
        <v>128</v>
      </c>
      <c r="L20" s="11">
        <v>24.25</v>
      </c>
      <c r="M20" s="11">
        <v>6.26</v>
      </c>
      <c r="N20" s="22"/>
      <c r="O20" t="s">
        <v>117</v>
      </c>
      <c r="P20" s="11">
        <v>16.85</v>
      </c>
      <c r="Q20" s="11">
        <v>6.99</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t="str">
        <f t="shared" si="0"/>
        <v>OK</v>
      </c>
      <c r="B21" s="21">
        <v>15</v>
      </c>
      <c r="C21" t="s">
        <v>106</v>
      </c>
      <c r="D21" s="11">
        <v>29.85</v>
      </c>
      <c r="E21" s="11">
        <v>5.24</v>
      </c>
      <c r="F21" s="13"/>
      <c r="G21" t="s">
        <v>102</v>
      </c>
      <c r="H21" s="11">
        <v>33.1</v>
      </c>
      <c r="I21" s="11">
        <v>4.36</v>
      </c>
      <c r="J21" s="22"/>
      <c r="K21" t="s">
        <v>129</v>
      </c>
      <c r="L21" s="11">
        <v>13.45</v>
      </c>
      <c r="M21" s="11">
        <v>6.32</v>
      </c>
      <c r="N21" s="22"/>
      <c r="O21" t="s">
        <v>107</v>
      </c>
      <c r="P21" s="11">
        <v>24.25</v>
      </c>
      <c r="Q21" s="11">
        <v>5.76</v>
      </c>
      <c r="R21" s="17">
        <f t="shared" si="2"/>
      </c>
      <c r="S21" s="20"/>
      <c r="T21" s="20"/>
      <c r="U21" s="20"/>
      <c r="V21" s="20"/>
      <c r="W21" s="20"/>
      <c r="X21" s="20"/>
      <c r="Y21" s="20"/>
      <c r="Z21" s="20"/>
      <c r="AA21" s="20"/>
      <c r="AB21" s="20"/>
      <c r="AC21" s="20"/>
      <c r="AD21" s="20"/>
      <c r="AE21" s="20"/>
    </row>
    <row r="22" spans="1:31" ht="12.75">
      <c r="A22" s="3" t="str">
        <f t="shared" si="0"/>
        <v>OK</v>
      </c>
      <c r="B22" s="21">
        <v>16</v>
      </c>
      <c r="C22" t="s">
        <v>107</v>
      </c>
      <c r="D22" s="11">
        <v>24.8</v>
      </c>
      <c r="E22" s="11">
        <v>5.83</v>
      </c>
      <c r="F22" s="13"/>
      <c r="G22" t="s">
        <v>106</v>
      </c>
      <c r="H22" s="11">
        <v>21.15</v>
      </c>
      <c r="I22" s="11">
        <v>5.58</v>
      </c>
      <c r="J22" s="22"/>
      <c r="K22" t="s">
        <v>102</v>
      </c>
      <c r="L22" s="11">
        <v>43.3</v>
      </c>
      <c r="M22" s="11">
        <v>3.73</v>
      </c>
      <c r="N22" s="22"/>
      <c r="O22" t="s">
        <v>129</v>
      </c>
      <c r="P22" s="11">
        <v>23.25</v>
      </c>
      <c r="Q22" s="11">
        <v>6.13</v>
      </c>
      <c r="R22" s="17">
        <f t="shared" si="2"/>
      </c>
      <c r="S22" s="20"/>
      <c r="T22" s="20"/>
      <c r="U22" s="20"/>
      <c r="V22" s="20"/>
      <c r="W22" s="20"/>
      <c r="X22" s="20"/>
      <c r="Y22" s="20"/>
      <c r="Z22" s="20"/>
      <c r="AA22" s="20"/>
      <c r="AB22" s="20"/>
      <c r="AC22" s="20"/>
      <c r="AD22" s="20"/>
      <c r="AE22" s="20"/>
    </row>
    <row r="23" spans="1:31" ht="12.75">
      <c r="A23" s="3" t="str">
        <f t="shared" si="0"/>
        <v>OK</v>
      </c>
      <c r="B23" s="21">
        <v>17</v>
      </c>
      <c r="C23" t="s">
        <v>121</v>
      </c>
      <c r="D23" s="11">
        <v>24.45</v>
      </c>
      <c r="E23" s="11">
        <v>6.26</v>
      </c>
      <c r="F23" s="13"/>
      <c r="G23" t="s">
        <v>104</v>
      </c>
      <c r="H23" s="11">
        <v>29.25</v>
      </c>
      <c r="I23" s="11">
        <v>5.67</v>
      </c>
      <c r="J23" s="22"/>
      <c r="K23" t="s">
        <v>127</v>
      </c>
      <c r="L23" s="11">
        <v>24.7</v>
      </c>
      <c r="M23" s="11">
        <v>6.16</v>
      </c>
      <c r="N23" s="22"/>
      <c r="O23" t="s">
        <v>124</v>
      </c>
      <c r="P23" s="11">
        <v>26.4</v>
      </c>
      <c r="Q23" s="11">
        <v>6</v>
      </c>
      <c r="R23" s="17">
        <f t="shared" si="2"/>
      </c>
      <c r="S23" s="20"/>
      <c r="T23" s="20"/>
      <c r="U23" s="20"/>
      <c r="V23" s="20"/>
      <c r="W23" s="20"/>
      <c r="X23" s="20"/>
      <c r="Y23" s="20"/>
      <c r="Z23" s="20"/>
      <c r="AA23" s="20"/>
      <c r="AB23" s="20"/>
      <c r="AC23" s="20"/>
      <c r="AD23" s="20"/>
      <c r="AE23" s="20"/>
    </row>
    <row r="24" spans="1:31" ht="12.75">
      <c r="A24" s="3" t="str">
        <f t="shared" si="0"/>
        <v>OK</v>
      </c>
      <c r="B24" s="21">
        <v>18</v>
      </c>
      <c r="C24" t="s">
        <v>124</v>
      </c>
      <c r="D24" s="11">
        <v>27.3</v>
      </c>
      <c r="E24" s="11">
        <v>6.08</v>
      </c>
      <c r="F24" s="13"/>
      <c r="G24" t="s">
        <v>121</v>
      </c>
      <c r="H24" s="11">
        <v>20.9</v>
      </c>
      <c r="I24" s="11">
        <v>6.7</v>
      </c>
      <c r="J24" s="22"/>
      <c r="K24" t="s">
        <v>104</v>
      </c>
      <c r="L24" s="11">
        <v>32.75</v>
      </c>
      <c r="M24" s="11">
        <v>5.38</v>
      </c>
      <c r="N24" s="22"/>
      <c r="O24" t="s">
        <v>127</v>
      </c>
      <c r="P24" s="11">
        <v>22.45</v>
      </c>
      <c r="Q24" s="11">
        <v>6.26</v>
      </c>
      <c r="R24" s="17">
        <f t="shared" si="2"/>
      </c>
      <c r="S24" s="20"/>
      <c r="T24" s="20"/>
      <c r="U24" s="20"/>
      <c r="V24" s="20"/>
      <c r="W24" s="20"/>
      <c r="X24" s="20"/>
      <c r="Y24" s="20"/>
      <c r="Z24" s="20"/>
      <c r="AA24" s="20"/>
      <c r="AB24" s="20"/>
      <c r="AC24" s="20"/>
      <c r="AD24" s="20"/>
      <c r="AE24" s="20"/>
    </row>
    <row r="25" spans="1:31" ht="12.75">
      <c r="A25" s="3" t="str">
        <f t="shared" si="0"/>
        <v>OK</v>
      </c>
      <c r="B25" s="21">
        <v>19</v>
      </c>
      <c r="C25" t="s">
        <v>120</v>
      </c>
      <c r="D25" s="11">
        <v>28.55</v>
      </c>
      <c r="E25" s="11">
        <v>5.98</v>
      </c>
      <c r="F25" s="13"/>
      <c r="G25" t="s">
        <v>103</v>
      </c>
      <c r="H25" s="11">
        <v>26.45</v>
      </c>
      <c r="I25" s="11">
        <v>6.02</v>
      </c>
      <c r="J25" s="22"/>
      <c r="K25" t="s">
        <v>130</v>
      </c>
      <c r="L25" s="11">
        <v>13.65</v>
      </c>
      <c r="M25" s="11">
        <v>9.47</v>
      </c>
      <c r="N25" s="22"/>
      <c r="O25" t="s">
        <v>126</v>
      </c>
      <c r="P25" s="11">
        <v>33.9</v>
      </c>
      <c r="Q25" s="11">
        <v>4.94</v>
      </c>
      <c r="R25" s="17">
        <f t="shared" si="2"/>
      </c>
      <c r="S25" s="20"/>
      <c r="T25" s="20"/>
      <c r="U25" s="20"/>
      <c r="V25" s="20"/>
      <c r="W25" s="20"/>
      <c r="X25" s="20"/>
      <c r="Y25" s="20"/>
      <c r="Z25" s="20"/>
      <c r="AA25" s="20"/>
      <c r="AB25" s="20"/>
      <c r="AC25" s="20"/>
      <c r="AD25" s="20"/>
      <c r="AE25" s="20"/>
    </row>
    <row r="26" spans="1:31" ht="12.75">
      <c r="A26" s="3" t="str">
        <f t="shared" si="0"/>
        <v>OK</v>
      </c>
      <c r="B26" s="21">
        <v>20</v>
      </c>
      <c r="C26" t="s">
        <v>126</v>
      </c>
      <c r="D26" s="11">
        <v>30.4</v>
      </c>
      <c r="E26" s="11">
        <v>5</v>
      </c>
      <c r="F26" s="13"/>
      <c r="G26" t="s">
        <v>120</v>
      </c>
      <c r="H26" s="11">
        <v>27.5</v>
      </c>
      <c r="I26" s="11">
        <v>6.21</v>
      </c>
      <c r="J26" s="22"/>
      <c r="K26" t="s">
        <v>103</v>
      </c>
      <c r="L26" s="11">
        <v>27.65</v>
      </c>
      <c r="M26" s="11">
        <v>5.97</v>
      </c>
      <c r="N26" s="22"/>
      <c r="O26" t="s">
        <v>130</v>
      </c>
      <c r="P26" s="11">
        <v>15.45</v>
      </c>
      <c r="Q26" s="11">
        <v>8.98</v>
      </c>
      <c r="R26" s="17">
        <f t="shared" si="2"/>
      </c>
      <c r="S26" s="20"/>
      <c r="T26" s="20"/>
      <c r="U26" s="20"/>
      <c r="V26" s="20"/>
      <c r="W26" s="20"/>
      <c r="X26" s="20"/>
      <c r="Y26" s="20"/>
      <c r="Z26" s="20"/>
      <c r="AA26" s="20"/>
      <c r="AB26" s="20"/>
      <c r="AC26" s="20"/>
      <c r="AD26" s="20"/>
      <c r="AE26" s="20"/>
    </row>
    <row r="27" spans="1:31" ht="12.75">
      <c r="A27" s="3">
        <f t="shared" si="0"/>
      </c>
      <c r="B27" s="21">
        <v>21</v>
      </c>
      <c r="C27" t="s">
        <v>110</v>
      </c>
      <c r="D27" s="11">
        <v>26.5</v>
      </c>
      <c r="E27" s="11">
        <v>5.98</v>
      </c>
      <c r="F27" s="13"/>
      <c r="G27" t="s">
        <v>111</v>
      </c>
      <c r="H27" s="11">
        <v>0</v>
      </c>
      <c r="I27" s="11">
        <v>0</v>
      </c>
      <c r="J27" s="22"/>
      <c r="K27" t="s">
        <v>131</v>
      </c>
      <c r="L27" s="11">
        <v>6.85</v>
      </c>
      <c r="M27" s="11">
        <v>8.88</v>
      </c>
      <c r="N27" s="22"/>
      <c r="O27" t="s">
        <v>109</v>
      </c>
      <c r="P27" s="11">
        <v>22.25</v>
      </c>
      <c r="Q27" s="11">
        <v>6.04</v>
      </c>
      <c r="R27" s="17">
        <f t="shared" si="2"/>
      </c>
      <c r="S27" s="20"/>
      <c r="T27" s="20"/>
      <c r="U27" s="20"/>
      <c r="V27" s="20"/>
      <c r="W27" s="20"/>
      <c r="X27" s="20"/>
      <c r="Y27" s="20"/>
      <c r="Z27" s="20"/>
      <c r="AA27" s="20"/>
      <c r="AB27" s="20"/>
      <c r="AC27" s="20"/>
      <c r="AD27" s="20"/>
      <c r="AE27" s="20"/>
    </row>
    <row r="28" spans="1:31" ht="12.75">
      <c r="A28" s="3">
        <f t="shared" si="0"/>
      </c>
      <c r="B28" s="21">
        <v>22</v>
      </c>
      <c r="C28" t="s">
        <v>109</v>
      </c>
      <c r="D28" s="11">
        <v>26</v>
      </c>
      <c r="E28" s="11">
        <v>5.94</v>
      </c>
      <c r="F28" s="13"/>
      <c r="G28" t="s">
        <v>110</v>
      </c>
      <c r="H28" s="11">
        <v>24.95</v>
      </c>
      <c r="I28" s="11">
        <v>6.32</v>
      </c>
      <c r="J28" s="22"/>
      <c r="K28" t="s">
        <v>111</v>
      </c>
      <c r="L28" s="11">
        <v>0</v>
      </c>
      <c r="M28" s="11">
        <v>0</v>
      </c>
      <c r="N28" s="22"/>
      <c r="O28" t="s">
        <v>131</v>
      </c>
      <c r="P28" s="11">
        <v>17.8</v>
      </c>
      <c r="Q28" s="11">
        <v>0</v>
      </c>
      <c r="R28" s="17">
        <f t="shared" si="2"/>
      </c>
      <c r="S28" s="20"/>
      <c r="T28" s="20"/>
      <c r="U28" s="20"/>
      <c r="V28" s="20"/>
      <c r="W28" s="20"/>
      <c r="X28" s="20"/>
      <c r="Y28" s="20"/>
      <c r="Z28" s="20"/>
      <c r="AA28" s="20"/>
      <c r="AB28" s="20"/>
      <c r="AC28" s="20"/>
      <c r="AD28" s="20"/>
      <c r="AE28" s="20"/>
    </row>
    <row r="29" spans="1:31" ht="12.75">
      <c r="A29" s="3" t="str">
        <f t="shared" si="0"/>
        <v>OK</v>
      </c>
      <c r="B29" s="21">
        <v>23</v>
      </c>
      <c r="C29" t="s">
        <v>108</v>
      </c>
      <c r="D29" s="11">
        <v>26.3</v>
      </c>
      <c r="E29" s="11">
        <v>6.18</v>
      </c>
      <c r="F29" s="13"/>
      <c r="G29" t="s">
        <v>119</v>
      </c>
      <c r="H29" s="11">
        <v>23.3</v>
      </c>
      <c r="I29" s="11">
        <v>6.98</v>
      </c>
      <c r="J29" s="22"/>
      <c r="K29" t="s">
        <v>105</v>
      </c>
      <c r="L29" s="11">
        <v>28.35</v>
      </c>
      <c r="M29" s="11">
        <v>5.92</v>
      </c>
      <c r="N29" s="22"/>
      <c r="O29" t="s">
        <v>115</v>
      </c>
      <c r="P29" s="11">
        <v>23.45</v>
      </c>
      <c r="Q29" s="11">
        <v>6.68</v>
      </c>
      <c r="R29" s="17">
        <f t="shared" si="2"/>
      </c>
      <c r="S29" s="20"/>
      <c r="T29" s="20"/>
      <c r="U29" s="20"/>
      <c r="V29" s="20"/>
      <c r="W29" s="20"/>
      <c r="X29" s="20"/>
      <c r="Y29" s="20"/>
      <c r="Z29" s="20"/>
      <c r="AA29" s="20"/>
      <c r="AB29" s="20"/>
      <c r="AC29" s="20"/>
      <c r="AD29" s="20"/>
      <c r="AE29" s="20"/>
    </row>
    <row r="30" spans="1:31" ht="12.75">
      <c r="A30" s="3" t="str">
        <f t="shared" si="0"/>
        <v>OK</v>
      </c>
      <c r="B30" s="21">
        <v>24</v>
      </c>
      <c r="C30" t="s">
        <v>115</v>
      </c>
      <c r="D30" s="11">
        <v>23.5</v>
      </c>
      <c r="E30" s="11">
        <v>6.85</v>
      </c>
      <c r="F30" s="13"/>
      <c r="G30" t="s">
        <v>108</v>
      </c>
      <c r="H30" s="11">
        <v>23.5</v>
      </c>
      <c r="I30" s="11">
        <v>6.44</v>
      </c>
      <c r="J30" s="22"/>
      <c r="K30" t="s">
        <v>119</v>
      </c>
      <c r="L30" s="11">
        <v>25.25</v>
      </c>
      <c r="M30" s="11">
        <v>6.2</v>
      </c>
      <c r="N30" s="22"/>
      <c r="O30" t="s">
        <v>105</v>
      </c>
      <c r="P30" s="11">
        <v>27.85</v>
      </c>
      <c r="Q30" s="11">
        <v>6.11</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2011-08-26T19:05:11Z</dcterms:modified>
  <cp:category/>
  <cp:version/>
  <cp:contentType/>
  <cp:contentStatus/>
</cp:coreProperties>
</file>