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2008 HOGP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<sst xmlns="http://schemas.openxmlformats.org/spreadsheetml/2006/main" count="83" uniqueCount="49">
  <si>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Pl</t>
  </si>
  <si>
    <t>tot1</t>
  </si>
  <si>
    <t>tot4</t>
  </si>
  <si>
    <t>Best
heat</t>
  </si>
  <si>
    <t>time</t>
  </si>
  <si>
    <t>4 heats average</t>
  </si>
  <si>
    <t>LAPS</t>
  </si>
  <si>
    <t>Average of 4</t>
  </si>
  <si>
    <t>LAPTIME</t>
  </si>
  <si>
    <t>laps</t>
  </si>
  <si>
    <t>Lap
Length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</si>
  <si>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</si>
  <si>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</si>
  <si>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</si>
  <si>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</si>
  <si>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</si>
  <si>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</si>
  <si>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</si>
  <si>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</si>
  <si>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</si>
  <si>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</si>
  <si>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</si>
  <si>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</si>
  <si>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</si>
  <si>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KMH</t>
  </si>
  <si>
    <t>o</t>
  </si>
  <si>
    <t>Chassis</t>
  </si>
  <si>
    <t>Tyco</t>
  </si>
  <si>
    <t>Martin Hill</t>
  </si>
  <si>
    <t>Deane Walpole</t>
  </si>
  <si>
    <t>Steve Hills</t>
  </si>
  <si>
    <t>Simon Scott</t>
  </si>
  <si>
    <t>Paul Charlton</t>
  </si>
  <si>
    <t>Andy Whorton</t>
  </si>
  <si>
    <t>Clive Harland</t>
  </si>
  <si>
    <t>John Ovens</t>
  </si>
  <si>
    <t>Nigel Sykes</t>
  </si>
  <si>
    <t>Toby Pawson</t>
  </si>
  <si>
    <t>Andrew Carrick</t>
  </si>
  <si>
    <t>Dave Rouse</t>
  </si>
  <si>
    <t>Dave Pepper</t>
  </si>
  <si>
    <t>Tony Ryder</t>
  </si>
  <si>
    <t>Roy Masters</t>
  </si>
  <si>
    <t>Tony Stacey</t>
  </si>
  <si>
    <t>Matthew Bright</t>
  </si>
  <si>
    <t>John Chell</t>
  </si>
  <si>
    <t>Colour codes</t>
  </si>
  <si>
    <t>Most laps</t>
  </si>
  <si>
    <t>fastest lap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</si>
</sst>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  <font>
      <u val="single"/>
      <sz val="11"/>
      <color indexed="12"/>
      <name val="Arial"/>
      <family val="0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2" fontId="14" fillId="3" borderId="3" xfId="0" applyNumberFormat="1" applyFont="1" applyFill="1" applyBorder="1" applyAlignment="1" applyProtection="1">
      <alignment horizontal="center"/>
      <protection locked="0"/>
    </xf>
    <xf numFmtId="2" fontId="14" fillId="3" borderId="3" xfId="0" applyNumberFormat="1" applyFont="1" applyFill="1" applyBorder="1" applyAlignment="1">
      <alignment/>
    </xf>
    <xf numFmtId="2" fontId="14" fillId="3" borderId="19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/>
      <protection locked="0"/>
    </xf>
    <xf numFmtId="0" fontId="7" fillId="3" borderId="19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0" fontId="11" fillId="3" borderId="26" xfId="0" applyFont="1" applyFill="1" applyBorder="1" applyAlignment="1">
      <alignment/>
    </xf>
    <xf numFmtId="0" fontId="13" fillId="3" borderId="27" xfId="0" applyFont="1" applyFill="1" applyBorder="1" applyAlignment="1">
      <alignment horizontal="center"/>
    </xf>
    <xf numFmtId="0" fontId="11" fillId="3" borderId="27" xfId="0" applyFont="1" applyFill="1" applyBorder="1" applyAlignment="1">
      <alignment/>
    </xf>
    <xf numFmtId="0" fontId="11" fillId="4" borderId="27" xfId="0" applyFont="1" applyFill="1" applyBorder="1" applyAlignment="1">
      <alignment/>
    </xf>
    <xf numFmtId="0" fontId="11" fillId="5" borderId="27" xfId="0" applyFont="1" applyFill="1" applyBorder="1" applyAlignment="1">
      <alignment/>
    </xf>
    <xf numFmtId="0" fontId="11" fillId="6" borderId="27" xfId="0" applyFont="1" applyFill="1" applyBorder="1" applyAlignment="1">
      <alignment/>
    </xf>
    <xf numFmtId="0" fontId="10" fillId="3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1" fillId="3" borderId="27" xfId="0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0" fontId="0" fillId="2" borderId="9" xfId="0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7" fillId="3" borderId="35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/>
    </xf>
    <xf numFmtId="172" fontId="15" fillId="2" borderId="3" xfId="0" applyNumberFormat="1" applyFont="1" applyFill="1" applyBorder="1" applyAlignment="1">
      <alignment/>
    </xf>
    <xf numFmtId="173" fontId="15" fillId="2" borderId="36" xfId="0" applyNumberFormat="1" applyFont="1" applyFill="1" applyBorder="1" applyAlignment="1">
      <alignment horizontal="center"/>
    </xf>
    <xf numFmtId="172" fontId="15" fillId="2" borderId="19" xfId="0" applyNumberFormat="1" applyFont="1" applyFill="1" applyBorder="1" applyAlignment="1">
      <alignment/>
    </xf>
    <xf numFmtId="173" fontId="15" fillId="2" borderId="37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2" fontId="21" fillId="3" borderId="3" xfId="0" applyNumberFormat="1" applyFont="1" applyFill="1" applyBorder="1" applyAlignment="1" applyProtection="1">
      <alignment horizontal="center"/>
      <protection locked="0"/>
    </xf>
    <xf numFmtId="2" fontId="22" fillId="3" borderId="3" xfId="0" applyNumberFormat="1" applyFont="1" applyFill="1" applyBorder="1" applyAlignment="1" applyProtection="1">
      <alignment horizontal="center"/>
      <protection locked="0"/>
    </xf>
    <xf numFmtId="2" fontId="21" fillId="3" borderId="3" xfId="0" applyNumberFormat="1" applyFont="1" applyFill="1" applyBorder="1" applyAlignment="1">
      <alignment/>
    </xf>
    <xf numFmtId="173" fontId="21" fillId="2" borderId="36" xfId="0" applyNumberFormat="1" applyFont="1" applyFill="1" applyBorder="1" applyAlignment="1">
      <alignment horizontal="center"/>
    </xf>
    <xf numFmtId="2" fontId="23" fillId="4" borderId="3" xfId="0" applyNumberFormat="1" applyFont="1" applyFill="1" applyBorder="1" applyAlignment="1">
      <alignment/>
    </xf>
    <xf numFmtId="2" fontId="23" fillId="7" borderId="3" xfId="0" applyNumberFormat="1" applyFont="1" applyFill="1" applyBorder="1" applyAlignment="1">
      <alignment/>
    </xf>
    <xf numFmtId="2" fontId="14" fillId="5" borderId="3" xfId="0" applyNumberFormat="1" applyFont="1" applyFill="1" applyBorder="1" applyAlignment="1">
      <alignment/>
    </xf>
    <xf numFmtId="2" fontId="23" fillId="7" borderId="19" xfId="0" applyNumberFormat="1" applyFont="1" applyFill="1" applyBorder="1" applyAlignment="1">
      <alignment/>
    </xf>
    <xf numFmtId="0" fontId="27" fillId="2" borderId="0" xfId="20" applyFont="1" applyAlignment="1">
      <alignment horizontal="center"/>
    </xf>
    <xf numFmtId="0" fontId="14" fillId="3" borderId="3" xfId="0" applyFont="1" applyFill="1" applyBorder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center"/>
      <protection locked="0"/>
    </xf>
    <xf numFmtId="0" fontId="28" fillId="3" borderId="3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28" fillId="3" borderId="19" xfId="0" applyFont="1" applyFill="1" applyBorder="1" applyAlignment="1" applyProtection="1">
      <alignment horizontal="left"/>
      <protection locked="0"/>
    </xf>
    <xf numFmtId="0" fontId="21" fillId="3" borderId="35" xfId="0" applyFont="1" applyFill="1" applyBorder="1" applyAlignment="1" applyProtection="1">
      <alignment horizontal="center"/>
      <protection locked="0"/>
    </xf>
    <xf numFmtId="0" fontId="15" fillId="3" borderId="35" xfId="0" applyFont="1" applyFill="1" applyBorder="1" applyAlignment="1" applyProtection="1">
      <alignment horizontal="center"/>
      <protection locked="0"/>
    </xf>
    <xf numFmtId="0" fontId="14" fillId="3" borderId="35" xfId="0" applyFont="1" applyFill="1" applyBorder="1" applyAlignment="1" applyProtection="1">
      <alignment horizontal="center"/>
      <protection locked="0"/>
    </xf>
    <xf numFmtId="0" fontId="15" fillId="3" borderId="38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/>
      <protection locked="0"/>
    </xf>
    <xf numFmtId="0" fontId="28" fillId="3" borderId="39" xfId="0" applyFont="1" applyFill="1" applyBorder="1" applyAlignment="1" applyProtection="1">
      <alignment horizontal="center"/>
      <protection locked="0"/>
    </xf>
    <xf numFmtId="0" fontId="18" fillId="4" borderId="6" xfId="0" applyFont="1" applyFill="1" applyBorder="1" applyAlignment="1" applyProtection="1">
      <alignment/>
      <protection locked="0"/>
    </xf>
    <xf numFmtId="0" fontId="17" fillId="8" borderId="6" xfId="0" applyFont="1" applyFill="1" applyBorder="1" applyAlignment="1" applyProtection="1">
      <alignment/>
      <protection locked="0"/>
    </xf>
    <xf numFmtId="0" fontId="7" fillId="3" borderId="4" xfId="0" applyFont="1" applyFill="1" applyBorder="1" applyAlignment="1" applyProtection="1">
      <alignment/>
      <protection locked="0"/>
    </xf>
    <xf numFmtId="0" fontId="17" fillId="9" borderId="40" xfId="0" applyFont="1" applyFill="1" applyBorder="1" applyAlignment="1" applyProtection="1">
      <alignment/>
      <protection locked="0"/>
    </xf>
    <xf numFmtId="0" fontId="24" fillId="3" borderId="41" xfId="0" applyFont="1" applyFill="1" applyBorder="1" applyAlignment="1" applyProtection="1">
      <alignment horizontal="center"/>
      <protection locked="0"/>
    </xf>
    <xf numFmtId="0" fontId="24" fillId="3" borderId="5" xfId="0" applyFont="1" applyFill="1" applyBorder="1" applyAlignment="1" applyProtection="1">
      <alignment horizontal="left"/>
      <protection locked="0"/>
    </xf>
    <xf numFmtId="0" fontId="24" fillId="3" borderId="42" xfId="0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/>
      <protection locked="0"/>
    </xf>
    <xf numFmtId="0" fontId="7" fillId="8" borderId="3" xfId="0" applyFont="1" applyFill="1" applyBorder="1" applyAlignment="1" applyProtection="1">
      <alignment/>
      <protection locked="0"/>
    </xf>
    <xf numFmtId="2" fontId="21" fillId="7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271.photobucket.com/albums/jj136/EAHORC/HO%20Grand%20Prix%20August%202008/?action=view&amp;current=PinewoodHOGP8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B60"/>
  <sheetViews>
    <sheetView showGridLines="0" tabSelected="1" zoomScale="79" zoomScaleNormal="79" workbookViewId="0" topLeftCell="A2">
      <selection activeCell="J24" sqref="J24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24.00390625" style="7" customWidth="1"/>
    <col min="4" max="4" width="6.8515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6.7109375" style="10" customWidth="1"/>
    <col min="25" max="25" width="6.7109375" style="7" customWidth="1"/>
    <col min="26" max="26" width="6.7109375" style="11" customWidth="1"/>
    <col min="27" max="30" width="6.7109375" style="9" customWidth="1"/>
    <col min="31" max="31" width="6.7109375" style="12" customWidth="1"/>
    <col min="32" max="32" width="9.57421875" style="12" customWidth="1"/>
    <col min="33" max="33" width="98.28125" style="45" customWidth="1"/>
    <col min="34" max="34" width="6.7109375" style="48" customWidth="1"/>
    <col min="35" max="36" width="6.7109375" style="4" customWidth="1"/>
    <col min="37" max="37" width="7.28125" style="70" customWidth="1"/>
    <col min="38" max="38" width="8.28125" style="12" customWidth="1"/>
    <col min="39" max="16384" width="8.8515625" style="4" customWidth="1"/>
  </cols>
  <sheetData>
    <row r="1" spans="1:38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  <c r="AH1" s="77"/>
      <c r="AI1" s="78"/>
      <c r="AJ1" s="78"/>
      <c r="AK1" s="79"/>
      <c r="AL1" s="46"/>
    </row>
    <row r="2" spans="1:4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46"/>
    </row>
    <row r="3" spans="1:44" s="2" customFormat="1" ht="13.5" thickTop="1">
      <c r="A3" s="26"/>
      <c r="B3" s="60"/>
      <c r="C3" s="61"/>
      <c r="D3" s="61"/>
      <c r="E3" s="62"/>
      <c r="F3" s="63"/>
      <c r="G3" s="63"/>
      <c r="H3" s="62"/>
      <c r="I3" s="64"/>
      <c r="J3" s="64"/>
      <c r="K3" s="62"/>
      <c r="L3" s="62"/>
      <c r="M3" s="62"/>
      <c r="N3" s="97"/>
      <c r="O3" s="97"/>
      <c r="P3" s="62"/>
      <c r="Q3" s="65"/>
      <c r="R3" s="65"/>
      <c r="S3" s="66" t="s">
        <v>12</v>
      </c>
      <c r="T3" s="66" t="s">
        <v>12</v>
      </c>
      <c r="U3" s="66" t="s">
        <v>12</v>
      </c>
      <c r="V3" s="66" t="s">
        <v>12</v>
      </c>
      <c r="W3" s="67" t="s">
        <v>8</v>
      </c>
      <c r="X3" s="67" t="s">
        <v>8</v>
      </c>
      <c r="Y3" s="66" t="s">
        <v>6</v>
      </c>
      <c r="Z3" s="66" t="s">
        <v>6</v>
      </c>
      <c r="AA3" s="66" t="s">
        <v>15</v>
      </c>
      <c r="AB3" s="66" t="s">
        <v>15</v>
      </c>
      <c r="AC3" s="66" t="s">
        <v>6</v>
      </c>
      <c r="AD3" s="67" t="s">
        <v>8</v>
      </c>
      <c r="AE3" s="71" t="s">
        <v>22</v>
      </c>
      <c r="AF3" s="68" t="s">
        <v>23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46"/>
    </row>
    <row r="4" spans="1:44" s="2" customFormat="1" ht="27.75" customHeight="1">
      <c r="A4" s="26"/>
      <c r="B4" s="80" t="s">
        <v>0</v>
      </c>
      <c r="C4" s="81" t="s">
        <v>11</v>
      </c>
      <c r="D4" s="82" t="s">
        <v>26</v>
      </c>
      <c r="E4" s="82">
        <v>1</v>
      </c>
      <c r="F4" s="83" t="s">
        <v>9</v>
      </c>
      <c r="G4" s="84" t="s">
        <v>4</v>
      </c>
      <c r="H4" s="85">
        <v>2</v>
      </c>
      <c r="I4" s="86" t="s">
        <v>9</v>
      </c>
      <c r="J4" s="87" t="s">
        <v>4</v>
      </c>
      <c r="K4" s="85" t="s">
        <v>1</v>
      </c>
      <c r="L4" s="85" t="s">
        <v>2</v>
      </c>
      <c r="M4" s="85">
        <v>3</v>
      </c>
      <c r="N4" s="98" t="s">
        <v>9</v>
      </c>
      <c r="O4" s="99" t="s">
        <v>4</v>
      </c>
      <c r="P4" s="85">
        <v>4</v>
      </c>
      <c r="Q4" s="88" t="s">
        <v>9</v>
      </c>
      <c r="R4" s="89" t="s">
        <v>4</v>
      </c>
      <c r="S4" s="90" t="s">
        <v>14</v>
      </c>
      <c r="T4" s="90" t="s">
        <v>20</v>
      </c>
      <c r="U4" s="90" t="s">
        <v>21</v>
      </c>
      <c r="V4" s="90" t="s">
        <v>13</v>
      </c>
      <c r="W4" s="90" t="s">
        <v>17</v>
      </c>
      <c r="X4" s="91" t="s">
        <v>7</v>
      </c>
      <c r="Y4" s="90" t="s">
        <v>3</v>
      </c>
      <c r="Z4" s="91" t="s">
        <v>5</v>
      </c>
      <c r="AA4" s="91" t="s">
        <v>6</v>
      </c>
      <c r="AB4" s="91" t="s">
        <v>16</v>
      </c>
      <c r="AC4" s="91" t="s">
        <v>19</v>
      </c>
      <c r="AD4" s="91" t="s">
        <v>18</v>
      </c>
      <c r="AE4" s="90" t="s">
        <v>10</v>
      </c>
      <c r="AF4" s="92" t="s">
        <v>24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46"/>
    </row>
    <row r="5" spans="1:44" ht="21.75" customHeight="1">
      <c r="A5" s="26"/>
      <c r="B5" s="114">
        <v>1</v>
      </c>
      <c r="C5" s="111" t="s">
        <v>28</v>
      </c>
      <c r="D5" s="108" t="s">
        <v>27</v>
      </c>
      <c r="E5" s="54">
        <v>18</v>
      </c>
      <c r="F5" s="27">
        <v>17.15</v>
      </c>
      <c r="G5" s="27">
        <v>9.77</v>
      </c>
      <c r="H5" s="27">
        <v>0</v>
      </c>
      <c r="I5" s="27">
        <v>16.19</v>
      </c>
      <c r="J5" s="101">
        <v>9.53</v>
      </c>
      <c r="K5" s="27">
        <v>0</v>
      </c>
      <c r="L5" s="27">
        <v>0</v>
      </c>
      <c r="M5" s="27">
        <v>0</v>
      </c>
      <c r="N5" s="100">
        <v>17.9</v>
      </c>
      <c r="O5" s="101">
        <v>9.15</v>
      </c>
      <c r="P5" s="27">
        <v>0</v>
      </c>
      <c r="Q5" s="100">
        <v>18.54</v>
      </c>
      <c r="R5" s="101">
        <v>9.12</v>
      </c>
      <c r="S5" s="28">
        <f aca="true" t="shared" si="0" ref="S5:S22">SUM(F5,I5,N5,Q5)</f>
        <v>69.78</v>
      </c>
      <c r="T5" s="28">
        <f aca="true" t="shared" si="1" ref="T5:T22">MIN(F5,I5,N5,Q5)</f>
        <v>16.19</v>
      </c>
      <c r="U5" s="28">
        <f aca="true" t="shared" si="2" ref="U5:U22">MAX(F5,I5,N5,Q5)</f>
        <v>18.54</v>
      </c>
      <c r="V5" s="102">
        <f aca="true" t="shared" si="3" ref="V5:V22">SUM(S5-T5)</f>
        <v>53.59</v>
      </c>
      <c r="W5" s="129">
        <f aca="true" t="shared" si="4" ref="W5:W22">MIN(G5,J5,O5,R5)</f>
        <v>9.12</v>
      </c>
      <c r="X5" s="28">
        <f aca="true" t="shared" si="5" ref="X5:X22">AVERAGE(G5,J5,O5,R5)</f>
        <v>9.392499999999998</v>
      </c>
      <c r="Y5" s="102">
        <f aca="true" t="shared" si="6" ref="Y5:Y22">MAX(F5,I5,N5,Q5)</f>
        <v>18.54</v>
      </c>
      <c r="Z5" s="28">
        <f aca="true" t="shared" si="7" ref="Z5:Z22">AVERAGE(,F5,I5,N5,Q5)</f>
        <v>13.956</v>
      </c>
      <c r="AA5" s="104">
        <v>18.34</v>
      </c>
      <c r="AB5" s="28">
        <v>8.84</v>
      </c>
      <c r="AC5" s="102">
        <f aca="true" t="shared" si="8" ref="AC5:AC22">MAX(U5,AA5)</f>
        <v>18.54</v>
      </c>
      <c r="AD5" s="102">
        <f aca="true" t="shared" si="9" ref="AD5:AD22">MIN(W5,AB5)</f>
        <v>8.84</v>
      </c>
      <c r="AE5" s="93">
        <v>162</v>
      </c>
      <c r="AF5" s="103">
        <f aca="true" t="shared" si="10" ref="AF5:AF22">SUM(3600/AD5*AE5/3281.54)</f>
        <v>20.104234804004534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2"/>
    </row>
    <row r="6" spans="1:44" ht="21.75" customHeight="1">
      <c r="A6" s="26"/>
      <c r="B6" s="115">
        <v>2</v>
      </c>
      <c r="C6" s="111" t="s">
        <v>29</v>
      </c>
      <c r="D6" s="109" t="s">
        <v>27</v>
      </c>
      <c r="E6" s="54"/>
      <c r="F6" s="100">
        <v>18.16</v>
      </c>
      <c r="G6" s="101">
        <v>9.26</v>
      </c>
      <c r="H6" s="27">
        <v>0</v>
      </c>
      <c r="I6" s="27">
        <v>16.06</v>
      </c>
      <c r="J6" s="27">
        <v>10.04</v>
      </c>
      <c r="K6" s="27">
        <v>0</v>
      </c>
      <c r="L6" s="27">
        <v>0</v>
      </c>
      <c r="M6" s="27">
        <v>0</v>
      </c>
      <c r="N6" s="27">
        <v>17.52</v>
      </c>
      <c r="O6" s="27">
        <v>9.95</v>
      </c>
      <c r="P6" s="27">
        <v>0</v>
      </c>
      <c r="Q6" s="27">
        <v>15.82</v>
      </c>
      <c r="R6" s="27">
        <v>10.31</v>
      </c>
      <c r="S6" s="28">
        <f t="shared" si="0"/>
        <v>67.56</v>
      </c>
      <c r="T6" s="28">
        <f t="shared" si="1"/>
        <v>15.82</v>
      </c>
      <c r="U6" s="28">
        <f t="shared" si="2"/>
        <v>18.16</v>
      </c>
      <c r="V6" s="28">
        <f t="shared" si="3"/>
        <v>51.74</v>
      </c>
      <c r="W6" s="104">
        <f t="shared" si="4"/>
        <v>9.26</v>
      </c>
      <c r="X6" s="28">
        <f t="shared" si="5"/>
        <v>9.889999999999999</v>
      </c>
      <c r="Y6" s="28">
        <f t="shared" si="6"/>
        <v>18.16</v>
      </c>
      <c r="Z6" s="28">
        <f t="shared" si="7"/>
        <v>13.512</v>
      </c>
      <c r="AA6" s="105">
        <v>17.34</v>
      </c>
      <c r="AB6" s="28">
        <v>9.84</v>
      </c>
      <c r="AC6" s="28">
        <f t="shared" si="8"/>
        <v>18.16</v>
      </c>
      <c r="AD6" s="28">
        <f t="shared" si="9"/>
        <v>9.26</v>
      </c>
      <c r="AE6" s="93">
        <v>162</v>
      </c>
      <c r="AF6" s="94">
        <f t="shared" si="10"/>
        <v>19.192379661706273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2"/>
    </row>
    <row r="7" spans="1:44" s="5" customFormat="1" ht="21.75" customHeight="1" thickBot="1">
      <c r="A7" s="26"/>
      <c r="B7" s="115">
        <v>3</v>
      </c>
      <c r="C7" s="111" t="s">
        <v>30</v>
      </c>
      <c r="D7" s="109" t="s">
        <v>27</v>
      </c>
      <c r="E7" s="54"/>
      <c r="F7" s="27">
        <v>17.78</v>
      </c>
      <c r="G7" s="27">
        <v>9.81</v>
      </c>
      <c r="H7" s="27">
        <v>0</v>
      </c>
      <c r="I7" s="27">
        <v>16.8</v>
      </c>
      <c r="J7" s="27">
        <v>10.19</v>
      </c>
      <c r="K7" s="27">
        <v>0</v>
      </c>
      <c r="L7" s="27">
        <v>0</v>
      </c>
      <c r="M7" s="27">
        <v>0</v>
      </c>
      <c r="N7" s="27">
        <v>17.24</v>
      </c>
      <c r="O7" s="27">
        <v>10.16</v>
      </c>
      <c r="P7" s="27">
        <v>0</v>
      </c>
      <c r="Q7" s="27">
        <v>16.82</v>
      </c>
      <c r="R7" s="27">
        <v>10.24</v>
      </c>
      <c r="S7" s="28">
        <f t="shared" si="0"/>
        <v>68.63999999999999</v>
      </c>
      <c r="T7" s="28">
        <f t="shared" si="1"/>
        <v>16.8</v>
      </c>
      <c r="U7" s="28">
        <f t="shared" si="2"/>
        <v>17.78</v>
      </c>
      <c r="V7" s="28">
        <f t="shared" si="3"/>
        <v>51.83999999999999</v>
      </c>
      <c r="W7" s="104">
        <f t="shared" si="4"/>
        <v>9.81</v>
      </c>
      <c r="X7" s="28">
        <f t="shared" si="5"/>
        <v>10.1</v>
      </c>
      <c r="Y7" s="28">
        <f t="shared" si="6"/>
        <v>17.78</v>
      </c>
      <c r="Z7" s="28">
        <f t="shared" si="7"/>
        <v>13.727999999999998</v>
      </c>
      <c r="AA7" s="28">
        <v>17.21</v>
      </c>
      <c r="AB7" s="28">
        <v>9.84</v>
      </c>
      <c r="AC7" s="28">
        <f t="shared" si="8"/>
        <v>17.78</v>
      </c>
      <c r="AD7" s="28">
        <f t="shared" si="9"/>
        <v>9.81</v>
      </c>
      <c r="AE7" s="93">
        <v>162</v>
      </c>
      <c r="AF7" s="94">
        <f t="shared" si="10"/>
        <v>18.116354298409792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75"/>
    </row>
    <row r="8" spans="1:44" s="3" customFormat="1" ht="21.75" customHeight="1">
      <c r="A8" s="26"/>
      <c r="B8" s="115">
        <v>4</v>
      </c>
      <c r="C8" s="111" t="s">
        <v>31</v>
      </c>
      <c r="D8" s="109" t="s">
        <v>27</v>
      </c>
      <c r="E8" s="54"/>
      <c r="F8" s="27">
        <v>16.4</v>
      </c>
      <c r="G8" s="27">
        <v>10.14</v>
      </c>
      <c r="H8" s="27">
        <v>0</v>
      </c>
      <c r="I8" s="27">
        <v>13.01</v>
      </c>
      <c r="J8" s="27" t="s">
        <v>25</v>
      </c>
      <c r="K8" s="27">
        <v>0</v>
      </c>
      <c r="L8" s="27">
        <v>0</v>
      </c>
      <c r="M8" s="27">
        <v>0</v>
      </c>
      <c r="N8" s="100">
        <v>17.9</v>
      </c>
      <c r="O8" s="27">
        <v>9.52</v>
      </c>
      <c r="P8" s="27">
        <v>0</v>
      </c>
      <c r="Q8" s="27">
        <v>17.1</v>
      </c>
      <c r="R8" s="27">
        <v>9.3</v>
      </c>
      <c r="S8" s="28">
        <f t="shared" si="0"/>
        <v>64.41</v>
      </c>
      <c r="T8" s="28">
        <f t="shared" si="1"/>
        <v>13.01</v>
      </c>
      <c r="U8" s="28">
        <f t="shared" si="2"/>
        <v>17.9</v>
      </c>
      <c r="V8" s="28">
        <f t="shared" si="3"/>
        <v>51.4</v>
      </c>
      <c r="W8" s="105">
        <f t="shared" si="4"/>
        <v>9.3</v>
      </c>
      <c r="X8" s="28">
        <f t="shared" si="5"/>
        <v>9.653333333333334</v>
      </c>
      <c r="Y8" s="28">
        <f t="shared" si="6"/>
        <v>17.9</v>
      </c>
      <c r="Z8" s="28">
        <f t="shared" si="7"/>
        <v>12.882</v>
      </c>
      <c r="AA8" s="106">
        <v>15.97</v>
      </c>
      <c r="AB8" s="28">
        <v>9.64</v>
      </c>
      <c r="AC8" s="28">
        <f t="shared" si="8"/>
        <v>17.9</v>
      </c>
      <c r="AD8" s="28">
        <f t="shared" si="9"/>
        <v>9.3</v>
      </c>
      <c r="AE8" s="93">
        <v>162</v>
      </c>
      <c r="AF8" s="94">
        <f t="shared" si="10"/>
        <v>19.109831792193553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76"/>
    </row>
    <row r="9" spans="1:44" ht="21.75" customHeight="1">
      <c r="A9" s="26"/>
      <c r="B9" s="115">
        <v>5</v>
      </c>
      <c r="C9" s="112" t="s">
        <v>32</v>
      </c>
      <c r="D9" s="109" t="s">
        <v>27</v>
      </c>
      <c r="E9" s="54"/>
      <c r="F9" s="27">
        <v>16.98</v>
      </c>
      <c r="G9" s="27">
        <v>10.17</v>
      </c>
      <c r="H9" s="27">
        <v>0</v>
      </c>
      <c r="I9" s="27">
        <v>17.15</v>
      </c>
      <c r="J9" s="27">
        <v>10.14</v>
      </c>
      <c r="K9" s="27">
        <v>0</v>
      </c>
      <c r="L9" s="27">
        <v>0</v>
      </c>
      <c r="M9" s="27">
        <v>0</v>
      </c>
      <c r="N9" s="27">
        <v>16.53</v>
      </c>
      <c r="O9" s="27" t="s">
        <v>25</v>
      </c>
      <c r="P9" s="27">
        <v>0</v>
      </c>
      <c r="Q9" s="27">
        <v>17.3</v>
      </c>
      <c r="R9" s="27">
        <v>9.74</v>
      </c>
      <c r="S9" s="28">
        <f t="shared" si="0"/>
        <v>67.96</v>
      </c>
      <c r="T9" s="28">
        <f t="shared" si="1"/>
        <v>16.53</v>
      </c>
      <c r="U9" s="28">
        <f t="shared" si="2"/>
        <v>17.3</v>
      </c>
      <c r="V9" s="28">
        <f t="shared" si="3"/>
        <v>51.42999999999999</v>
      </c>
      <c r="W9" s="105">
        <f t="shared" si="4"/>
        <v>9.74</v>
      </c>
      <c r="X9" s="28">
        <f t="shared" si="5"/>
        <v>10.016666666666667</v>
      </c>
      <c r="Y9" s="28">
        <f t="shared" si="6"/>
        <v>17.3</v>
      </c>
      <c r="Z9" s="28">
        <f t="shared" si="7"/>
        <v>13.591999999999999</v>
      </c>
      <c r="AA9" s="106">
        <v>17.6</v>
      </c>
      <c r="AB9" s="28">
        <v>9.94</v>
      </c>
      <c r="AC9" s="28">
        <f t="shared" si="8"/>
        <v>17.6</v>
      </c>
      <c r="AD9" s="28">
        <f t="shared" si="9"/>
        <v>9.74</v>
      </c>
      <c r="AE9" s="93">
        <v>162</v>
      </c>
      <c r="AF9" s="94">
        <f t="shared" si="10"/>
        <v>18.24655396995894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2"/>
    </row>
    <row r="10" spans="1:44" ht="21.75" customHeight="1">
      <c r="A10" s="26"/>
      <c r="B10" s="115">
        <v>6</v>
      </c>
      <c r="C10" s="111" t="s">
        <v>33</v>
      </c>
      <c r="D10" s="109" t="s">
        <v>27</v>
      </c>
      <c r="E10" s="54"/>
      <c r="F10" s="27">
        <v>16.01</v>
      </c>
      <c r="G10" s="27">
        <v>9.66</v>
      </c>
      <c r="H10" s="27">
        <v>0</v>
      </c>
      <c r="I10" s="100">
        <v>17.19</v>
      </c>
      <c r="J10" s="27">
        <v>9.99</v>
      </c>
      <c r="K10" s="27">
        <v>0</v>
      </c>
      <c r="L10" s="27">
        <v>0</v>
      </c>
      <c r="M10" s="27">
        <v>0</v>
      </c>
      <c r="N10" s="27">
        <v>17.27</v>
      </c>
      <c r="O10" s="27">
        <v>9.7</v>
      </c>
      <c r="P10" s="27">
        <v>0</v>
      </c>
      <c r="Q10" s="27">
        <v>16.46</v>
      </c>
      <c r="R10" s="27">
        <v>9.72</v>
      </c>
      <c r="S10" s="28">
        <f t="shared" si="0"/>
        <v>66.93</v>
      </c>
      <c r="T10" s="28">
        <f t="shared" si="1"/>
        <v>16.01</v>
      </c>
      <c r="U10" s="28">
        <f t="shared" si="2"/>
        <v>17.27</v>
      </c>
      <c r="V10" s="28">
        <f t="shared" si="3"/>
        <v>50.92</v>
      </c>
      <c r="W10" s="104">
        <f t="shared" si="4"/>
        <v>9.66</v>
      </c>
      <c r="X10" s="28">
        <f t="shared" si="5"/>
        <v>9.7675</v>
      </c>
      <c r="Y10" s="28">
        <f t="shared" si="6"/>
        <v>17.27</v>
      </c>
      <c r="Z10" s="28">
        <f t="shared" si="7"/>
        <v>13.386000000000001</v>
      </c>
      <c r="AA10" s="105">
        <v>17.51</v>
      </c>
      <c r="AB10" s="28">
        <v>9.74</v>
      </c>
      <c r="AC10" s="28">
        <f t="shared" si="8"/>
        <v>17.51</v>
      </c>
      <c r="AD10" s="28">
        <f t="shared" si="9"/>
        <v>9.66</v>
      </c>
      <c r="AE10" s="93">
        <v>162</v>
      </c>
      <c r="AF10" s="94">
        <f t="shared" si="10"/>
        <v>18.397664147763983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2"/>
    </row>
    <row r="11" spans="1:44" s="2" customFormat="1" ht="21.75" customHeight="1">
      <c r="A11" s="26"/>
      <c r="B11" s="115">
        <v>7</v>
      </c>
      <c r="C11" s="111" t="s">
        <v>34</v>
      </c>
      <c r="D11" s="109" t="s">
        <v>27</v>
      </c>
      <c r="E11" s="54">
        <v>14</v>
      </c>
      <c r="F11" s="27">
        <v>16.31</v>
      </c>
      <c r="G11" s="27">
        <v>9.87</v>
      </c>
      <c r="H11" s="27">
        <v>0</v>
      </c>
      <c r="I11" s="27">
        <v>15.6</v>
      </c>
      <c r="J11" s="27">
        <v>10.25</v>
      </c>
      <c r="K11" s="27">
        <v>0</v>
      </c>
      <c r="L11" s="27">
        <v>0</v>
      </c>
      <c r="M11" s="27">
        <v>0</v>
      </c>
      <c r="N11" s="27">
        <v>16.56</v>
      </c>
      <c r="O11" s="27">
        <v>10.05</v>
      </c>
      <c r="P11" s="27">
        <v>0</v>
      </c>
      <c r="Q11" s="27">
        <v>16.82</v>
      </c>
      <c r="R11" s="27">
        <v>9.86</v>
      </c>
      <c r="S11" s="28">
        <f t="shared" si="0"/>
        <v>65.28999999999999</v>
      </c>
      <c r="T11" s="28">
        <f t="shared" si="1"/>
        <v>15.6</v>
      </c>
      <c r="U11" s="28">
        <f t="shared" si="2"/>
        <v>16.82</v>
      </c>
      <c r="V11" s="28">
        <f t="shared" si="3"/>
        <v>49.68999999999999</v>
      </c>
      <c r="W11" s="105">
        <f t="shared" si="4"/>
        <v>9.86</v>
      </c>
      <c r="X11" s="28">
        <f t="shared" si="5"/>
        <v>10.0075</v>
      </c>
      <c r="Y11" s="28">
        <f t="shared" si="6"/>
        <v>16.82</v>
      </c>
      <c r="Z11" s="28">
        <f t="shared" si="7"/>
        <v>13.057999999999998</v>
      </c>
      <c r="AA11" s="28">
        <v>17.33</v>
      </c>
      <c r="AB11" s="28">
        <v>9.77</v>
      </c>
      <c r="AC11" s="28">
        <f t="shared" si="8"/>
        <v>17.33</v>
      </c>
      <c r="AD11" s="28">
        <f t="shared" si="9"/>
        <v>9.77</v>
      </c>
      <c r="AE11" s="93">
        <v>162</v>
      </c>
      <c r="AF11" s="94">
        <f t="shared" si="10"/>
        <v>18.1905256568475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46"/>
    </row>
    <row r="12" spans="1:44" s="2" customFormat="1" ht="21.75" customHeight="1">
      <c r="A12" s="26"/>
      <c r="B12" s="115">
        <v>8</v>
      </c>
      <c r="C12" s="111" t="s">
        <v>35</v>
      </c>
      <c r="D12" s="109" t="s">
        <v>27</v>
      </c>
      <c r="E12" s="54">
        <v>10</v>
      </c>
      <c r="F12" s="27">
        <v>16.03</v>
      </c>
      <c r="G12" s="27">
        <v>9.89</v>
      </c>
      <c r="H12" s="27">
        <v>0</v>
      </c>
      <c r="I12" s="27">
        <v>16.32</v>
      </c>
      <c r="J12" s="27">
        <v>10.18</v>
      </c>
      <c r="K12" s="27">
        <v>0</v>
      </c>
      <c r="L12" s="27">
        <v>0</v>
      </c>
      <c r="M12" s="27">
        <v>0</v>
      </c>
      <c r="N12" s="27">
        <v>17.33</v>
      </c>
      <c r="O12" s="27">
        <v>9.72</v>
      </c>
      <c r="P12" s="27">
        <v>0</v>
      </c>
      <c r="Q12" s="27">
        <v>16.59</v>
      </c>
      <c r="R12" s="27">
        <v>9.71</v>
      </c>
      <c r="S12" s="28">
        <f t="shared" si="0"/>
        <v>66.27</v>
      </c>
      <c r="T12" s="28">
        <f t="shared" si="1"/>
        <v>16.03</v>
      </c>
      <c r="U12" s="28">
        <f t="shared" si="2"/>
        <v>17.33</v>
      </c>
      <c r="V12" s="28">
        <f t="shared" si="3"/>
        <v>50.239999999999995</v>
      </c>
      <c r="W12" s="105">
        <f t="shared" si="4"/>
        <v>9.71</v>
      </c>
      <c r="X12" s="28">
        <f t="shared" si="5"/>
        <v>9.875</v>
      </c>
      <c r="Y12" s="28">
        <f t="shared" si="6"/>
        <v>17.33</v>
      </c>
      <c r="Z12" s="28">
        <f t="shared" si="7"/>
        <v>13.254</v>
      </c>
      <c r="AA12" s="104">
        <v>17.11</v>
      </c>
      <c r="AB12" s="28">
        <v>9.6</v>
      </c>
      <c r="AC12" s="28">
        <f t="shared" si="8"/>
        <v>17.33</v>
      </c>
      <c r="AD12" s="28">
        <f t="shared" si="9"/>
        <v>9.6</v>
      </c>
      <c r="AE12" s="93">
        <v>162</v>
      </c>
      <c r="AF12" s="94">
        <f t="shared" si="10"/>
        <v>18.512649548687506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46"/>
    </row>
    <row r="13" spans="1:44" s="2" customFormat="1" ht="21.75" customHeight="1">
      <c r="A13" s="26"/>
      <c r="B13" s="115">
        <v>9</v>
      </c>
      <c r="C13" s="111" t="s">
        <v>36</v>
      </c>
      <c r="D13" s="109" t="s">
        <v>27</v>
      </c>
      <c r="E13" s="54"/>
      <c r="F13" s="27">
        <v>16.84</v>
      </c>
      <c r="G13" s="27">
        <v>10.28</v>
      </c>
      <c r="H13" s="27">
        <v>0</v>
      </c>
      <c r="I13" s="27">
        <v>16.32</v>
      </c>
      <c r="J13" s="27">
        <v>10.48</v>
      </c>
      <c r="K13" s="27">
        <v>0</v>
      </c>
      <c r="L13" s="27">
        <v>0</v>
      </c>
      <c r="M13" s="27">
        <v>0</v>
      </c>
      <c r="N13" s="27">
        <v>15.78</v>
      </c>
      <c r="O13" s="27">
        <v>10.58</v>
      </c>
      <c r="P13" s="27">
        <v>0</v>
      </c>
      <c r="Q13" s="27">
        <v>16.7</v>
      </c>
      <c r="R13" s="27">
        <v>10.42</v>
      </c>
      <c r="S13" s="28">
        <f t="shared" si="0"/>
        <v>65.64</v>
      </c>
      <c r="T13" s="28">
        <f t="shared" si="1"/>
        <v>15.78</v>
      </c>
      <c r="U13" s="28">
        <f t="shared" si="2"/>
        <v>16.84</v>
      </c>
      <c r="V13" s="28">
        <f t="shared" si="3"/>
        <v>49.86</v>
      </c>
      <c r="W13" s="104">
        <f t="shared" si="4"/>
        <v>10.28</v>
      </c>
      <c r="X13" s="28">
        <f t="shared" si="5"/>
        <v>10.44</v>
      </c>
      <c r="Y13" s="28">
        <f t="shared" si="6"/>
        <v>16.84</v>
      </c>
      <c r="Z13" s="28">
        <f t="shared" si="7"/>
        <v>13.128</v>
      </c>
      <c r="AA13" s="105">
        <v>16.92</v>
      </c>
      <c r="AB13" s="28">
        <v>9.99</v>
      </c>
      <c r="AC13" s="28">
        <f t="shared" si="8"/>
        <v>16.92</v>
      </c>
      <c r="AD13" s="28">
        <f t="shared" si="9"/>
        <v>9.99</v>
      </c>
      <c r="AE13" s="93">
        <v>162</v>
      </c>
      <c r="AF13" s="94">
        <f t="shared" si="10"/>
        <v>17.789933500240245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46"/>
    </row>
    <row r="14" spans="1:44" s="2" customFormat="1" ht="21.75" customHeight="1">
      <c r="A14" s="26"/>
      <c r="B14" s="116">
        <v>10</v>
      </c>
      <c r="C14" s="112" t="s">
        <v>37</v>
      </c>
      <c r="D14" s="109" t="s">
        <v>27</v>
      </c>
      <c r="E14" s="54">
        <v>15</v>
      </c>
      <c r="F14" s="27">
        <v>14.92</v>
      </c>
      <c r="G14" s="27">
        <v>10.43</v>
      </c>
      <c r="H14" s="27">
        <v>0</v>
      </c>
      <c r="I14" s="27">
        <v>15.18</v>
      </c>
      <c r="J14" s="27">
        <v>10.64</v>
      </c>
      <c r="K14" s="27">
        <v>0</v>
      </c>
      <c r="L14" s="27">
        <v>0</v>
      </c>
      <c r="M14" s="27">
        <v>0</v>
      </c>
      <c r="N14" s="27">
        <v>15.88</v>
      </c>
      <c r="O14" s="27">
        <v>9.88</v>
      </c>
      <c r="P14" s="27">
        <v>0</v>
      </c>
      <c r="Q14" s="27">
        <v>14.22</v>
      </c>
      <c r="R14" s="27">
        <v>10.32</v>
      </c>
      <c r="S14" s="28">
        <f t="shared" si="0"/>
        <v>60.2</v>
      </c>
      <c r="T14" s="28">
        <f t="shared" si="1"/>
        <v>14.22</v>
      </c>
      <c r="U14" s="28">
        <f t="shared" si="2"/>
        <v>15.88</v>
      </c>
      <c r="V14" s="28">
        <f t="shared" si="3"/>
        <v>45.980000000000004</v>
      </c>
      <c r="W14" s="28">
        <f t="shared" si="4"/>
        <v>9.88</v>
      </c>
      <c r="X14" s="28">
        <f t="shared" si="5"/>
        <v>10.3175</v>
      </c>
      <c r="Y14" s="28">
        <f t="shared" si="6"/>
        <v>15.88</v>
      </c>
      <c r="Z14" s="28">
        <f t="shared" si="7"/>
        <v>12.040000000000001</v>
      </c>
      <c r="AA14" s="106">
        <v>14.45</v>
      </c>
      <c r="AB14" s="28">
        <v>10.38</v>
      </c>
      <c r="AC14" s="28">
        <f t="shared" si="8"/>
        <v>15.88</v>
      </c>
      <c r="AD14" s="28">
        <f t="shared" si="9"/>
        <v>9.88</v>
      </c>
      <c r="AE14" s="93">
        <v>162</v>
      </c>
      <c r="AF14" s="94">
        <f t="shared" si="10"/>
        <v>17.98799956147774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46"/>
    </row>
    <row r="15" spans="1:44" s="2" customFormat="1" ht="21.75" customHeight="1">
      <c r="A15" s="26"/>
      <c r="B15" s="115">
        <v>11</v>
      </c>
      <c r="C15" s="111" t="s">
        <v>38</v>
      </c>
      <c r="D15" s="109" t="s">
        <v>27</v>
      </c>
      <c r="E15" s="54"/>
      <c r="F15" s="27">
        <v>16.24</v>
      </c>
      <c r="G15" s="27">
        <v>10.37</v>
      </c>
      <c r="H15" s="27">
        <v>0</v>
      </c>
      <c r="I15" s="27">
        <v>15.5</v>
      </c>
      <c r="J15" s="27">
        <v>11.16</v>
      </c>
      <c r="K15" s="27">
        <v>0</v>
      </c>
      <c r="L15" s="27">
        <v>0</v>
      </c>
      <c r="M15" s="27">
        <v>0</v>
      </c>
      <c r="N15" s="27">
        <v>15.79</v>
      </c>
      <c r="O15" s="27">
        <v>10.65</v>
      </c>
      <c r="P15" s="27">
        <v>0</v>
      </c>
      <c r="Q15" s="27">
        <v>16.71</v>
      </c>
      <c r="R15" s="27">
        <v>10.2</v>
      </c>
      <c r="S15" s="28">
        <f t="shared" si="0"/>
        <v>64.24000000000001</v>
      </c>
      <c r="T15" s="28">
        <f t="shared" si="1"/>
        <v>15.5</v>
      </c>
      <c r="U15" s="28">
        <f t="shared" si="2"/>
        <v>16.71</v>
      </c>
      <c r="V15" s="28">
        <f t="shared" si="3"/>
        <v>48.74000000000001</v>
      </c>
      <c r="W15" s="105">
        <f t="shared" si="4"/>
        <v>10.2</v>
      </c>
      <c r="X15" s="28">
        <f t="shared" si="5"/>
        <v>10.594999999999999</v>
      </c>
      <c r="Y15" s="28">
        <f t="shared" si="6"/>
        <v>16.71</v>
      </c>
      <c r="Z15" s="28">
        <f t="shared" si="7"/>
        <v>12.848000000000003</v>
      </c>
      <c r="AA15" s="28">
        <v>16</v>
      </c>
      <c r="AB15" s="28">
        <v>10.34</v>
      </c>
      <c r="AC15" s="28">
        <f t="shared" si="8"/>
        <v>16.71</v>
      </c>
      <c r="AD15" s="28">
        <f t="shared" si="9"/>
        <v>10.2</v>
      </c>
      <c r="AE15" s="93">
        <v>162</v>
      </c>
      <c r="AF15" s="94">
        <f t="shared" si="10"/>
        <v>17.423670163470593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46"/>
    </row>
    <row r="16" spans="1:44" s="2" customFormat="1" ht="21.75" customHeight="1">
      <c r="A16" s="26"/>
      <c r="B16" s="115">
        <v>12</v>
      </c>
      <c r="C16" s="111" t="s">
        <v>39</v>
      </c>
      <c r="D16" s="109" t="s">
        <v>27</v>
      </c>
      <c r="E16" s="54">
        <v>17</v>
      </c>
      <c r="F16" s="27">
        <v>16.34</v>
      </c>
      <c r="G16" s="27">
        <v>10.72</v>
      </c>
      <c r="H16" s="27">
        <v>0</v>
      </c>
      <c r="I16" s="27">
        <v>15.86</v>
      </c>
      <c r="J16" s="27">
        <v>10.64</v>
      </c>
      <c r="K16" s="27">
        <v>0</v>
      </c>
      <c r="L16" s="27">
        <v>0</v>
      </c>
      <c r="M16" s="27">
        <v>0</v>
      </c>
      <c r="N16" s="27">
        <v>14.5</v>
      </c>
      <c r="O16" s="27">
        <v>10.62</v>
      </c>
      <c r="P16" s="27">
        <v>0</v>
      </c>
      <c r="Q16" s="27">
        <v>14.48</v>
      </c>
      <c r="R16" s="27">
        <v>11.02</v>
      </c>
      <c r="S16" s="28">
        <f t="shared" si="0"/>
        <v>61.18000000000001</v>
      </c>
      <c r="T16" s="28">
        <f t="shared" si="1"/>
        <v>14.48</v>
      </c>
      <c r="U16" s="28">
        <f t="shared" si="2"/>
        <v>16.34</v>
      </c>
      <c r="V16" s="28">
        <f t="shared" si="3"/>
        <v>46.7</v>
      </c>
      <c r="W16" s="28">
        <f t="shared" si="4"/>
        <v>10.62</v>
      </c>
      <c r="X16" s="28">
        <f t="shared" si="5"/>
        <v>10.75</v>
      </c>
      <c r="Y16" s="28">
        <f t="shared" si="6"/>
        <v>16.34</v>
      </c>
      <c r="Z16" s="28">
        <f t="shared" si="7"/>
        <v>12.236</v>
      </c>
      <c r="AA16" s="105">
        <v>15.78</v>
      </c>
      <c r="AB16" s="28">
        <v>10.37</v>
      </c>
      <c r="AC16" s="28">
        <f t="shared" si="8"/>
        <v>16.34</v>
      </c>
      <c r="AD16" s="28">
        <f t="shared" si="9"/>
        <v>10.37</v>
      </c>
      <c r="AE16" s="93">
        <v>162</v>
      </c>
      <c r="AF16" s="94">
        <f t="shared" si="10"/>
        <v>17.138036226364523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46"/>
    </row>
    <row r="17" spans="1:44" s="2" customFormat="1" ht="21.75" customHeight="1">
      <c r="A17" s="26"/>
      <c r="B17" s="115">
        <v>13</v>
      </c>
      <c r="C17" s="111" t="s">
        <v>40</v>
      </c>
      <c r="D17" s="109" t="s">
        <v>27</v>
      </c>
      <c r="E17" s="54"/>
      <c r="F17" s="27">
        <v>15.92</v>
      </c>
      <c r="G17" s="27">
        <v>10.61</v>
      </c>
      <c r="H17" s="27">
        <v>0</v>
      </c>
      <c r="I17" s="27">
        <v>14.36</v>
      </c>
      <c r="J17" s="27">
        <v>10.81</v>
      </c>
      <c r="K17" s="27">
        <v>0</v>
      </c>
      <c r="L17" s="27">
        <v>0</v>
      </c>
      <c r="M17" s="27">
        <v>0</v>
      </c>
      <c r="N17" s="27">
        <v>15.31</v>
      </c>
      <c r="O17" s="27">
        <v>10.34</v>
      </c>
      <c r="P17" s="27">
        <v>0</v>
      </c>
      <c r="Q17" s="27">
        <v>15.61</v>
      </c>
      <c r="R17" s="27">
        <v>10.43</v>
      </c>
      <c r="S17" s="28">
        <f t="shared" si="0"/>
        <v>61.2</v>
      </c>
      <c r="T17" s="28">
        <f t="shared" si="1"/>
        <v>14.36</v>
      </c>
      <c r="U17" s="28">
        <f t="shared" si="2"/>
        <v>15.92</v>
      </c>
      <c r="V17" s="28">
        <f t="shared" si="3"/>
        <v>46.84</v>
      </c>
      <c r="W17" s="28">
        <f t="shared" si="4"/>
        <v>10.34</v>
      </c>
      <c r="X17" s="28">
        <f t="shared" si="5"/>
        <v>10.5475</v>
      </c>
      <c r="Y17" s="28">
        <f t="shared" si="6"/>
        <v>15.92</v>
      </c>
      <c r="Z17" s="28">
        <f t="shared" si="7"/>
        <v>12.24</v>
      </c>
      <c r="AA17" s="106">
        <v>14.71</v>
      </c>
      <c r="AB17" s="28">
        <v>10.75</v>
      </c>
      <c r="AC17" s="28">
        <f t="shared" si="8"/>
        <v>15.92</v>
      </c>
      <c r="AD17" s="28">
        <f t="shared" si="9"/>
        <v>10.34</v>
      </c>
      <c r="AE17" s="93">
        <v>162</v>
      </c>
      <c r="AF17" s="94">
        <f t="shared" si="10"/>
        <v>17.187759735725344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46"/>
    </row>
    <row r="18" spans="1:44" s="2" customFormat="1" ht="21.75" customHeight="1">
      <c r="A18" s="26"/>
      <c r="B18" s="115">
        <v>14</v>
      </c>
      <c r="C18" s="111" t="s">
        <v>41</v>
      </c>
      <c r="D18" s="109" t="s">
        <v>27</v>
      </c>
      <c r="E18" s="54"/>
      <c r="F18" s="27">
        <v>14.43</v>
      </c>
      <c r="G18" s="27">
        <v>11.53</v>
      </c>
      <c r="H18" s="27">
        <v>0</v>
      </c>
      <c r="I18" s="27">
        <v>13.8</v>
      </c>
      <c r="J18" s="27">
        <v>11.14</v>
      </c>
      <c r="K18" s="27">
        <v>0</v>
      </c>
      <c r="L18" s="27">
        <v>0</v>
      </c>
      <c r="M18" s="27">
        <v>0</v>
      </c>
      <c r="N18" s="27">
        <v>14.48</v>
      </c>
      <c r="O18" s="27">
        <v>11.18</v>
      </c>
      <c r="P18" s="27">
        <v>0</v>
      </c>
      <c r="Q18" s="27">
        <v>14.86</v>
      </c>
      <c r="R18" s="27">
        <v>11.46</v>
      </c>
      <c r="S18" s="28">
        <f t="shared" si="0"/>
        <v>57.57</v>
      </c>
      <c r="T18" s="28">
        <f t="shared" si="1"/>
        <v>13.8</v>
      </c>
      <c r="U18" s="28">
        <f t="shared" si="2"/>
        <v>14.86</v>
      </c>
      <c r="V18" s="28">
        <f t="shared" si="3"/>
        <v>43.769999999999996</v>
      </c>
      <c r="W18" s="106">
        <f t="shared" si="4"/>
        <v>11.14</v>
      </c>
      <c r="X18" s="28">
        <f t="shared" si="5"/>
        <v>11.3275</v>
      </c>
      <c r="Y18" s="28">
        <f t="shared" si="6"/>
        <v>14.86</v>
      </c>
      <c r="Z18" s="28">
        <f t="shared" si="7"/>
        <v>11.514</v>
      </c>
      <c r="AA18" s="105">
        <v>15.93</v>
      </c>
      <c r="AB18" s="28">
        <v>10.9</v>
      </c>
      <c r="AC18" s="28">
        <f t="shared" si="8"/>
        <v>15.93</v>
      </c>
      <c r="AD18" s="28">
        <f t="shared" si="9"/>
        <v>10.9</v>
      </c>
      <c r="AE18" s="93">
        <v>162</v>
      </c>
      <c r="AF18" s="94">
        <f t="shared" si="10"/>
        <v>16.304718868568813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46"/>
    </row>
    <row r="19" spans="1:44" s="2" customFormat="1" ht="21.75" customHeight="1">
      <c r="A19" s="26"/>
      <c r="B19" s="115">
        <v>15</v>
      </c>
      <c r="C19" s="111" t="s">
        <v>42</v>
      </c>
      <c r="D19" s="109" t="s">
        <v>27</v>
      </c>
      <c r="E19" s="54"/>
      <c r="F19" s="27">
        <v>15.51</v>
      </c>
      <c r="G19" s="27">
        <v>10.39</v>
      </c>
      <c r="H19" s="27">
        <v>0</v>
      </c>
      <c r="I19" s="27">
        <v>14.19</v>
      </c>
      <c r="J19" s="27" t="s">
        <v>25</v>
      </c>
      <c r="K19" s="27">
        <v>0</v>
      </c>
      <c r="L19" s="27">
        <v>0</v>
      </c>
      <c r="M19" s="27">
        <v>0</v>
      </c>
      <c r="N19" s="27">
        <v>14.83</v>
      </c>
      <c r="O19" s="27">
        <v>10.93</v>
      </c>
      <c r="P19" s="27">
        <v>0</v>
      </c>
      <c r="Q19" s="27">
        <v>13.93</v>
      </c>
      <c r="R19" s="27">
        <v>11.01</v>
      </c>
      <c r="S19" s="28">
        <f t="shared" si="0"/>
        <v>58.46</v>
      </c>
      <c r="T19" s="28">
        <f t="shared" si="1"/>
        <v>13.93</v>
      </c>
      <c r="U19" s="28">
        <f t="shared" si="2"/>
        <v>15.51</v>
      </c>
      <c r="V19" s="28">
        <f t="shared" si="3"/>
        <v>44.53</v>
      </c>
      <c r="W19" s="104">
        <f t="shared" si="4"/>
        <v>10.39</v>
      </c>
      <c r="X19" s="28">
        <f t="shared" si="5"/>
        <v>10.776666666666666</v>
      </c>
      <c r="Y19" s="28">
        <f t="shared" si="6"/>
        <v>15.51</v>
      </c>
      <c r="Z19" s="28">
        <f t="shared" si="7"/>
        <v>11.692</v>
      </c>
      <c r="AA19" s="104">
        <v>15.18</v>
      </c>
      <c r="AB19" s="28">
        <v>10.47</v>
      </c>
      <c r="AC19" s="28">
        <f t="shared" si="8"/>
        <v>15.51</v>
      </c>
      <c r="AD19" s="28">
        <f t="shared" si="9"/>
        <v>10.39</v>
      </c>
      <c r="AE19" s="93">
        <v>162</v>
      </c>
      <c r="AF19" s="94">
        <f t="shared" si="10"/>
        <v>17.105046743734366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46"/>
    </row>
    <row r="20" spans="1:44" s="2" customFormat="1" ht="21.75" customHeight="1">
      <c r="A20" s="26"/>
      <c r="B20" s="115">
        <v>16</v>
      </c>
      <c r="C20" s="111" t="s">
        <v>43</v>
      </c>
      <c r="D20" s="109" t="s">
        <v>27</v>
      </c>
      <c r="E20" s="54"/>
      <c r="F20" s="27">
        <v>12.22</v>
      </c>
      <c r="G20" s="27">
        <v>10.34</v>
      </c>
      <c r="H20" s="27">
        <v>0</v>
      </c>
      <c r="I20" s="27">
        <v>12.98</v>
      </c>
      <c r="J20" s="27">
        <v>12.08</v>
      </c>
      <c r="K20" s="27">
        <v>0</v>
      </c>
      <c r="L20" s="27">
        <v>0</v>
      </c>
      <c r="M20" s="27">
        <v>0</v>
      </c>
      <c r="N20" s="27">
        <v>14.16</v>
      </c>
      <c r="O20" s="27">
        <v>10.58</v>
      </c>
      <c r="P20" s="27">
        <v>0</v>
      </c>
      <c r="Q20" s="27">
        <v>15.33</v>
      </c>
      <c r="R20" s="27">
        <v>10.3</v>
      </c>
      <c r="S20" s="28">
        <f t="shared" si="0"/>
        <v>54.69</v>
      </c>
      <c r="T20" s="28">
        <f t="shared" si="1"/>
        <v>12.22</v>
      </c>
      <c r="U20" s="28">
        <f t="shared" si="2"/>
        <v>15.33</v>
      </c>
      <c r="V20" s="28">
        <f t="shared" si="3"/>
        <v>42.47</v>
      </c>
      <c r="W20" s="105">
        <f t="shared" si="4"/>
        <v>10.3</v>
      </c>
      <c r="X20" s="28">
        <f t="shared" si="5"/>
        <v>10.825</v>
      </c>
      <c r="Y20" s="28">
        <f t="shared" si="6"/>
        <v>15.33</v>
      </c>
      <c r="Z20" s="28">
        <f t="shared" si="7"/>
        <v>10.937999999999999</v>
      </c>
      <c r="AA20" s="106">
        <v>15.5</v>
      </c>
      <c r="AB20" s="28">
        <v>10.5</v>
      </c>
      <c r="AC20" s="28">
        <f t="shared" si="8"/>
        <v>15.5</v>
      </c>
      <c r="AD20" s="28">
        <f t="shared" si="9"/>
        <v>10.3</v>
      </c>
      <c r="AE20" s="93">
        <v>162</v>
      </c>
      <c r="AF20" s="94">
        <f t="shared" si="10"/>
        <v>17.25450831722331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46"/>
    </row>
    <row r="21" spans="1:44" s="2" customFormat="1" ht="21.75" customHeight="1">
      <c r="A21" s="26"/>
      <c r="B21" s="115">
        <v>17</v>
      </c>
      <c r="C21" s="111" t="s">
        <v>44</v>
      </c>
      <c r="D21" s="109" t="s">
        <v>27</v>
      </c>
      <c r="E21" s="54"/>
      <c r="F21" s="27">
        <v>11.77</v>
      </c>
      <c r="G21" s="27">
        <v>11.98</v>
      </c>
      <c r="H21" s="27">
        <v>0</v>
      </c>
      <c r="I21" s="27">
        <v>12.29</v>
      </c>
      <c r="J21" s="27">
        <v>12.01</v>
      </c>
      <c r="K21" s="27">
        <v>0</v>
      </c>
      <c r="L21" s="27">
        <v>0</v>
      </c>
      <c r="M21" s="27">
        <v>0</v>
      </c>
      <c r="N21" s="27">
        <v>13.34</v>
      </c>
      <c r="O21" s="27">
        <v>12.06</v>
      </c>
      <c r="P21" s="27">
        <v>0</v>
      </c>
      <c r="Q21" s="27">
        <v>12.47</v>
      </c>
      <c r="R21" s="27">
        <v>12.07</v>
      </c>
      <c r="S21" s="28">
        <f t="shared" si="0"/>
        <v>49.87</v>
      </c>
      <c r="T21" s="28">
        <f t="shared" si="1"/>
        <v>11.77</v>
      </c>
      <c r="U21" s="28">
        <f t="shared" si="2"/>
        <v>13.34</v>
      </c>
      <c r="V21" s="28">
        <f t="shared" si="3"/>
        <v>38.099999999999994</v>
      </c>
      <c r="W21" s="104">
        <f t="shared" si="4"/>
        <v>11.98</v>
      </c>
      <c r="X21" s="28">
        <f t="shared" si="5"/>
        <v>12.030000000000001</v>
      </c>
      <c r="Y21" s="28">
        <f t="shared" si="6"/>
        <v>13.34</v>
      </c>
      <c r="Z21" s="28">
        <f t="shared" si="7"/>
        <v>9.974</v>
      </c>
      <c r="AA21" s="28">
        <v>14.06</v>
      </c>
      <c r="AB21" s="28">
        <v>10.85</v>
      </c>
      <c r="AC21" s="28">
        <f t="shared" si="8"/>
        <v>14.06</v>
      </c>
      <c r="AD21" s="28">
        <f t="shared" si="9"/>
        <v>10.85</v>
      </c>
      <c r="AE21" s="93">
        <v>162</v>
      </c>
      <c r="AF21" s="94">
        <f t="shared" si="10"/>
        <v>16.37985582188019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46"/>
    </row>
    <row r="22" spans="1:44" s="5" customFormat="1" ht="21.75" customHeight="1" thickBot="1">
      <c r="A22" s="26"/>
      <c r="B22" s="117">
        <v>18</v>
      </c>
      <c r="C22" s="113" t="s">
        <v>45</v>
      </c>
      <c r="D22" s="110" t="s">
        <v>27</v>
      </c>
      <c r="E22" s="55"/>
      <c r="F22" s="41">
        <v>13.15</v>
      </c>
      <c r="G22" s="41">
        <v>12.51</v>
      </c>
      <c r="H22" s="41">
        <v>0</v>
      </c>
      <c r="I22" s="41">
        <v>11.65</v>
      </c>
      <c r="J22" s="41">
        <v>12.74</v>
      </c>
      <c r="K22" s="41">
        <v>0</v>
      </c>
      <c r="L22" s="41">
        <v>0</v>
      </c>
      <c r="M22" s="41">
        <v>0</v>
      </c>
      <c r="N22" s="41">
        <v>12.49</v>
      </c>
      <c r="O22" s="41">
        <v>12.6</v>
      </c>
      <c r="P22" s="41">
        <v>0</v>
      </c>
      <c r="Q22" s="41">
        <v>13.08</v>
      </c>
      <c r="R22" s="41">
        <v>12.12</v>
      </c>
      <c r="S22" s="29">
        <f t="shared" si="0"/>
        <v>50.37</v>
      </c>
      <c r="T22" s="29">
        <f t="shared" si="1"/>
        <v>11.65</v>
      </c>
      <c r="U22" s="29">
        <f t="shared" si="2"/>
        <v>13.15</v>
      </c>
      <c r="V22" s="29">
        <f t="shared" si="3"/>
        <v>38.72</v>
      </c>
      <c r="W22" s="107">
        <f t="shared" si="4"/>
        <v>12.12</v>
      </c>
      <c r="X22" s="29">
        <f t="shared" si="5"/>
        <v>12.4925</v>
      </c>
      <c r="Y22" s="29">
        <f t="shared" si="6"/>
        <v>13.15</v>
      </c>
      <c r="Z22" s="29">
        <f t="shared" si="7"/>
        <v>10.074</v>
      </c>
      <c r="AA22" s="107">
        <v>12.89</v>
      </c>
      <c r="AB22" s="29">
        <v>12.25</v>
      </c>
      <c r="AC22" s="29">
        <f t="shared" si="8"/>
        <v>13.15</v>
      </c>
      <c r="AD22" s="29">
        <f t="shared" si="9"/>
        <v>12.12</v>
      </c>
      <c r="AE22" s="95">
        <v>162</v>
      </c>
      <c r="AF22" s="96">
        <f t="shared" si="10"/>
        <v>14.66348479103961</v>
      </c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75"/>
    </row>
    <row r="23" spans="1:43" ht="11.25" customHeight="1" thickBot="1" thickTop="1">
      <c r="A23" s="13"/>
      <c r="B23" s="30"/>
      <c r="C23" s="42"/>
      <c r="D23" s="32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43"/>
      <c r="AF23" s="37"/>
      <c r="AG23" s="37"/>
      <c r="AH23" s="13"/>
      <c r="AI23" s="13"/>
      <c r="AJ23" s="56"/>
      <c r="AK23" s="13"/>
      <c r="AL23" s="13"/>
      <c r="AM23" s="13"/>
      <c r="AN23" s="47"/>
      <c r="AO23" s="44"/>
      <c r="AP23" s="44"/>
      <c r="AQ23" s="44"/>
    </row>
    <row r="24" spans="1:39" ht="25.5" customHeight="1" thickBot="1" thickTop="1">
      <c r="A24" s="13"/>
      <c r="B24" s="30"/>
      <c r="C24" s="124" t="s">
        <v>46</v>
      </c>
      <c r="D24" s="118"/>
      <c r="E24" s="119"/>
      <c r="F24" s="58"/>
      <c r="G24" s="57"/>
      <c r="H24" s="57"/>
      <c r="I24" s="59"/>
      <c r="J24" s="57"/>
      <c r="K24" s="57"/>
      <c r="L24" s="57"/>
      <c r="M24" s="57"/>
      <c r="N24" s="57"/>
      <c r="O24" s="57"/>
      <c r="P24" s="34"/>
      <c r="Q24" s="34"/>
      <c r="R24" s="3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43"/>
      <c r="AF24" s="37"/>
      <c r="AG24" s="37"/>
      <c r="AH24" s="69"/>
      <c r="AI24" s="13"/>
      <c r="AJ24" s="53"/>
      <c r="AK24" s="72"/>
      <c r="AL24" s="13"/>
      <c r="AM24" s="47"/>
    </row>
    <row r="25" spans="1:54" s="5" customFormat="1" ht="25.5" customHeight="1" thickBot="1" thickTop="1">
      <c r="A25" s="13"/>
      <c r="B25" s="30"/>
      <c r="C25" s="125" t="s">
        <v>47</v>
      </c>
      <c r="D25" s="127"/>
      <c r="E25" s="120"/>
      <c r="F25" s="34"/>
      <c r="G25" s="5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43"/>
      <c r="AF25" s="37"/>
      <c r="AG25" s="37"/>
      <c r="AH25" s="13"/>
      <c r="AI25" s="13"/>
      <c r="AJ25" s="13"/>
      <c r="AK25" s="13"/>
      <c r="AL25" s="13"/>
      <c r="AM25" s="46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3" customFormat="1" ht="25.5" customHeight="1">
      <c r="A26" s="13"/>
      <c r="B26" s="30"/>
      <c r="C26" s="125" t="s">
        <v>48</v>
      </c>
      <c r="D26" s="128"/>
      <c r="E26" s="12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43"/>
      <c r="AF26" s="37"/>
      <c r="AG26" s="3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ht="25.5" customHeight="1" thickBot="1">
      <c r="A27" s="13"/>
      <c r="B27" s="30"/>
      <c r="C27" s="126"/>
      <c r="D27" s="122"/>
      <c r="E27" s="12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3"/>
      <c r="AF27" s="37"/>
      <c r="AG27" s="3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ht="25.5" customHeight="1">
      <c r="A28" s="13"/>
      <c r="B28" s="30"/>
      <c r="C28" s="42"/>
      <c r="D28" s="39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3"/>
      <c r="AF28" s="37"/>
      <c r="AG28" s="37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s="5" customFormat="1" ht="25.5" customHeight="1" thickBot="1">
      <c r="A29" s="13"/>
      <c r="B29" s="30"/>
      <c r="C29" s="42"/>
      <c r="D29" s="39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43"/>
      <c r="AF29" s="37"/>
      <c r="AG29" s="3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3" customFormat="1" ht="25.5" customHeight="1">
      <c r="A30" s="13"/>
      <c r="B30" s="30"/>
      <c r="C30" s="42"/>
      <c r="D30" s="39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43"/>
      <c r="AF30" s="37"/>
      <c r="AG30" s="37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ht="14.25" customHeight="1">
      <c r="A31" s="13"/>
      <c r="B31" s="30"/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7"/>
      <c r="AG31" s="37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ht="14.25" customHeight="1">
      <c r="A32" s="13"/>
      <c r="B32" s="38"/>
      <c r="C32" s="31"/>
      <c r="D32" s="39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7"/>
      <c r="AG32" s="37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5" customFormat="1" ht="14.25" customHeight="1" thickBot="1">
      <c r="A33" s="13"/>
      <c r="B33" s="30"/>
      <c r="C33" s="31"/>
      <c r="D33" s="39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7"/>
      <c r="AG33" s="3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s="3" customFormat="1" ht="14.25" customHeight="1">
      <c r="A34" s="13"/>
      <c r="B34" s="30"/>
      <c r="C34" s="31"/>
      <c r="D34" s="39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7"/>
      <c r="AG34" s="37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4.25" customHeight="1">
      <c r="A35" s="13"/>
      <c r="B35" s="30"/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7"/>
      <c r="AG35" s="37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64.5" customHeight="1">
      <c r="A36" s="13"/>
      <c r="B36" s="30"/>
      <c r="C36" s="31"/>
      <c r="D36" s="39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7"/>
      <c r="AG36" s="37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s="2" customFormat="1" ht="14.25" customHeight="1">
      <c r="A37" s="13"/>
      <c r="B37" s="30"/>
      <c r="C37" s="31"/>
      <c r="D37" s="39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37"/>
      <c r="AG37" s="37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s="5" customFormat="1" ht="60" customHeight="1" thickBot="1">
      <c r="A38" s="13"/>
      <c r="B38" s="30"/>
      <c r="C38" s="31"/>
      <c r="D38" s="39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6"/>
      <c r="AF38" s="37"/>
      <c r="AG38" s="37"/>
      <c r="AH38" s="51"/>
      <c r="AI38" s="44"/>
      <c r="AJ38" s="44"/>
      <c r="AK38" s="73"/>
      <c r="AL38" s="52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</row>
    <row r="39" spans="2:37" s="13" customFormat="1" ht="14.25" customHeight="1">
      <c r="B39" s="30"/>
      <c r="C39" s="31"/>
      <c r="D39" s="32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7"/>
      <c r="AG39" s="37"/>
      <c r="AH39" s="48"/>
      <c r="AI39" s="4"/>
      <c r="AJ39" s="4"/>
      <c r="AK39" s="70"/>
    </row>
    <row r="40" spans="1:37" ht="14.25" customHeight="1">
      <c r="A40" s="25"/>
      <c r="B40" s="30"/>
      <c r="C40" s="31"/>
      <c r="D40" s="39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40"/>
      <c r="AF40" s="37"/>
      <c r="AG40" s="37"/>
      <c r="AH40" s="49"/>
      <c r="AI40" s="50"/>
      <c r="AJ40" s="50"/>
      <c r="AK40" s="74"/>
    </row>
    <row r="41" spans="1:37" ht="14.25" customHeight="1">
      <c r="A41" s="25"/>
      <c r="B41" s="30"/>
      <c r="C41" s="31"/>
      <c r="D41" s="39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40"/>
      <c r="AF41" s="37"/>
      <c r="AG41" s="37"/>
      <c r="AH41" s="49"/>
      <c r="AI41" s="50"/>
      <c r="AJ41" s="50"/>
      <c r="AK41" s="74"/>
    </row>
    <row r="42" spans="1:38" s="2" customFormat="1" ht="14.25" customHeight="1">
      <c r="A42" s="13"/>
      <c r="B42" s="30"/>
      <c r="C42" s="31"/>
      <c r="D42" s="39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37"/>
      <c r="AG42" s="37"/>
      <c r="AH42" s="48"/>
      <c r="AI42" s="4"/>
      <c r="AJ42" s="4"/>
      <c r="AK42" s="70"/>
      <c r="AL42" s="46"/>
    </row>
    <row r="43" spans="1:38" s="2" customFormat="1" ht="14.25" customHeight="1">
      <c r="A43" s="13"/>
      <c r="B43" s="30"/>
      <c r="C43" s="31"/>
      <c r="D43" s="32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6"/>
      <c r="AF43" s="37"/>
      <c r="AG43" s="37"/>
      <c r="AH43" s="48"/>
      <c r="AI43" s="4"/>
      <c r="AJ43" s="4"/>
      <c r="AK43" s="70"/>
      <c r="AL43" s="46"/>
    </row>
    <row r="44" spans="1:33" ht="14.25" customHeight="1">
      <c r="A44" s="13"/>
      <c r="B44" s="30"/>
      <c r="C44" s="31"/>
      <c r="D44" s="39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6"/>
      <c r="AF44" s="37"/>
      <c r="AG44" s="37"/>
    </row>
    <row r="45" spans="1:33" ht="14.25" customHeight="1">
      <c r="A45" s="13"/>
      <c r="B45" s="30"/>
      <c r="C45" s="31"/>
      <c r="D45" s="39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37"/>
      <c r="AG45" s="37"/>
    </row>
    <row r="46" spans="1:33" ht="14.25" customHeight="1">
      <c r="A46" s="13"/>
      <c r="B46" s="30"/>
      <c r="C46" s="31"/>
      <c r="D46" s="39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7"/>
      <c r="AG46" s="37"/>
    </row>
    <row r="47" spans="1:33" ht="12.7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34:37" s="1" customFormat="1" ht="12.75">
      <c r="AH48" s="48"/>
      <c r="AI48" s="4"/>
      <c r="AJ48" s="4"/>
      <c r="AK48" s="70"/>
    </row>
    <row r="49" spans="34:37" s="1" customFormat="1" ht="12.75" hidden="1">
      <c r="AH49" s="48"/>
      <c r="AI49" s="4"/>
      <c r="AJ49" s="4"/>
      <c r="AK49" s="70"/>
    </row>
    <row r="50" spans="34:37" s="1" customFormat="1" ht="12.75">
      <c r="AH50" s="48"/>
      <c r="AI50" s="4"/>
      <c r="AJ50" s="4"/>
      <c r="AK50" s="70"/>
    </row>
    <row r="51" spans="34:37" s="1" customFormat="1" ht="12.75">
      <c r="AH51" s="48"/>
      <c r="AI51" s="4"/>
      <c r="AJ51" s="4"/>
      <c r="AK51" s="70"/>
    </row>
    <row r="52" spans="34:37" s="1" customFormat="1" ht="57" customHeight="1">
      <c r="AH52" s="48"/>
      <c r="AI52" s="4"/>
      <c r="AJ52" s="4"/>
      <c r="AK52" s="70"/>
    </row>
    <row r="53" spans="2:37" s="1" customFormat="1" ht="48" customHeight="1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  <c r="AH53" s="48"/>
      <c r="AI53" s="4"/>
      <c r="AJ53" s="4"/>
      <c r="AK53" s="70"/>
    </row>
    <row r="54" spans="2:37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21"/>
      <c r="AB54" s="21"/>
      <c r="AC54" s="21"/>
      <c r="AD54" s="21"/>
      <c r="AH54" s="48"/>
      <c r="AI54" s="4"/>
      <c r="AJ54" s="4"/>
      <c r="AK54" s="70"/>
    </row>
    <row r="55" spans="2:37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6"/>
      <c r="X55" s="10"/>
      <c r="Y55" s="7"/>
      <c r="Z55" s="11"/>
      <c r="AA55" s="21"/>
      <c r="AB55" s="21"/>
      <c r="AC55" s="21"/>
      <c r="AD55" s="21"/>
      <c r="AH55" s="48"/>
      <c r="AI55" s="4"/>
      <c r="AJ55" s="4"/>
      <c r="AK55" s="70"/>
    </row>
    <row r="56" spans="2:37" s="1" customFormat="1" ht="12.75">
      <c r="B56" s="6"/>
      <c r="C56" s="7"/>
      <c r="D56" s="11"/>
      <c r="E56" s="9"/>
      <c r="F56" s="7"/>
      <c r="G56" s="8"/>
      <c r="H56" s="9"/>
      <c r="I56" s="7"/>
      <c r="J56" s="8"/>
      <c r="K56" s="10"/>
      <c r="L56" s="7"/>
      <c r="M56" s="11"/>
      <c r="N56" s="7"/>
      <c r="O56" s="8"/>
      <c r="P56" s="9"/>
      <c r="Q56" s="7"/>
      <c r="R56" s="8"/>
      <c r="S56" s="9"/>
      <c r="T56" s="9"/>
      <c r="U56" s="9"/>
      <c r="V56" s="9"/>
      <c r="W56" s="6"/>
      <c r="X56" s="10"/>
      <c r="Y56" s="7"/>
      <c r="Z56" s="11"/>
      <c r="AA56" s="21"/>
      <c r="AB56" s="21"/>
      <c r="AC56" s="21"/>
      <c r="AD56" s="21"/>
      <c r="AH56" s="48"/>
      <c r="AI56" s="4"/>
      <c r="AJ56" s="4"/>
      <c r="AK56" s="70"/>
    </row>
    <row r="57" spans="2:37" s="1" customFormat="1" ht="12.75">
      <c r="B57" s="6"/>
      <c r="C57" s="7"/>
      <c r="D57" s="11"/>
      <c r="E57" s="9"/>
      <c r="F57" s="7"/>
      <c r="G57" s="8"/>
      <c r="H57" s="9"/>
      <c r="I57" s="7"/>
      <c r="J57" s="8"/>
      <c r="K57" s="10"/>
      <c r="L57" s="7"/>
      <c r="M57" s="11"/>
      <c r="N57" s="7"/>
      <c r="O57" s="8"/>
      <c r="P57" s="9"/>
      <c r="Q57" s="7"/>
      <c r="R57" s="8"/>
      <c r="S57" s="9"/>
      <c r="T57" s="9"/>
      <c r="U57" s="9"/>
      <c r="V57" s="9"/>
      <c r="W57" s="6"/>
      <c r="X57" s="10"/>
      <c r="Y57" s="7"/>
      <c r="Z57" s="11"/>
      <c r="AA57" s="21"/>
      <c r="AB57" s="21"/>
      <c r="AC57" s="21"/>
      <c r="AD57" s="21"/>
      <c r="AH57" s="48"/>
      <c r="AI57" s="4"/>
      <c r="AJ57" s="4"/>
      <c r="AK57" s="70"/>
    </row>
    <row r="58" spans="2:37" s="1" customFormat="1" ht="12.75">
      <c r="B58" s="6"/>
      <c r="C58" s="7"/>
      <c r="D58" s="11"/>
      <c r="E58" s="9"/>
      <c r="F58" s="7"/>
      <c r="G58" s="8"/>
      <c r="H58" s="9"/>
      <c r="I58" s="7"/>
      <c r="J58" s="8"/>
      <c r="K58" s="10"/>
      <c r="L58" s="7"/>
      <c r="M58" s="11"/>
      <c r="N58" s="7"/>
      <c r="O58" s="8"/>
      <c r="P58" s="9"/>
      <c r="Q58" s="7"/>
      <c r="R58" s="8"/>
      <c r="S58" s="9"/>
      <c r="T58" s="9"/>
      <c r="U58" s="9"/>
      <c r="V58" s="9"/>
      <c r="W58" s="6"/>
      <c r="X58" s="10"/>
      <c r="Y58" s="7"/>
      <c r="Z58" s="11"/>
      <c r="AA58" s="21"/>
      <c r="AB58" s="21"/>
      <c r="AC58" s="21"/>
      <c r="AD58" s="21"/>
      <c r="AH58" s="48"/>
      <c r="AI58" s="4"/>
      <c r="AJ58" s="4"/>
      <c r="AK58" s="70"/>
    </row>
    <row r="59" spans="2:37" s="1" customFormat="1" ht="12.75">
      <c r="B59" s="6"/>
      <c r="C59" s="7"/>
      <c r="D59" s="11"/>
      <c r="E59" s="9"/>
      <c r="F59" s="7"/>
      <c r="G59" s="8"/>
      <c r="H59" s="9"/>
      <c r="I59" s="7"/>
      <c r="J59" s="8"/>
      <c r="K59" s="10"/>
      <c r="L59" s="7"/>
      <c r="M59" s="11"/>
      <c r="N59" s="7"/>
      <c r="O59" s="8"/>
      <c r="P59" s="9"/>
      <c r="Q59" s="7"/>
      <c r="R59" s="8"/>
      <c r="S59" s="9"/>
      <c r="T59" s="9"/>
      <c r="U59" s="9"/>
      <c r="V59" s="9"/>
      <c r="W59" s="6"/>
      <c r="X59" s="10"/>
      <c r="Y59" s="7"/>
      <c r="Z59" s="11"/>
      <c r="AA59" s="21"/>
      <c r="AB59" s="21"/>
      <c r="AC59" s="21"/>
      <c r="AD59" s="21"/>
      <c r="AH59" s="48"/>
      <c r="AI59" s="4"/>
      <c r="AJ59" s="4"/>
      <c r="AK59" s="70"/>
    </row>
    <row r="60" spans="2:37" s="1" customFormat="1" ht="12.75">
      <c r="B60" s="6"/>
      <c r="C60" s="7"/>
      <c r="D60" s="11"/>
      <c r="E60" s="9"/>
      <c r="F60" s="7"/>
      <c r="G60" s="8"/>
      <c r="H60" s="9"/>
      <c r="I60" s="7"/>
      <c r="J60" s="8"/>
      <c r="K60" s="10"/>
      <c r="L60" s="7"/>
      <c r="M60" s="11"/>
      <c r="N60" s="7"/>
      <c r="O60" s="8"/>
      <c r="P60" s="9"/>
      <c r="Q60" s="7"/>
      <c r="R60" s="8"/>
      <c r="S60" s="9"/>
      <c r="T60" s="9"/>
      <c r="U60" s="9"/>
      <c r="V60" s="9"/>
      <c r="W60" s="6"/>
      <c r="X60" s="10"/>
      <c r="Y60" s="7"/>
      <c r="Z60" s="11"/>
      <c r="AA60" s="9"/>
      <c r="AB60" s="9"/>
      <c r="AC60" s="9"/>
      <c r="AD60" s="9"/>
      <c r="AE60" s="12"/>
      <c r="AF60" s="12"/>
      <c r="AG60" s="45"/>
      <c r="AH60" s="48"/>
      <c r="AI60" s="4"/>
      <c r="AJ60" s="4"/>
      <c r="AK60" s="70"/>
    </row>
  </sheetData>
  <sheetProtection selectLockedCells="1" selectUnlockedCells="1"/>
  <hyperlinks>
    <hyperlink ref="D5" r:id="rId1" display="Tyco"/>
  </hyperlinks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2011-05-13T12:14:44Z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