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2"/>
  </bookViews>
  <sheets>
    <sheet name="Instructions" sheetId="1" r:id="rId1"/>
    <sheet name="Drivers" sheetId="2" r:id="rId2"/>
    <sheet name="Results" sheetId="3" r:id="rId3"/>
    <sheet name="Data recovery" sheetId="4" state="hidden" r:id="rId4"/>
    <sheet name="Heat templates" sheetId="5" state="hidden" r:id="rId5"/>
    <sheet name="Heat sorting area" sheetId="6" state="hidden" r:id="rId6"/>
    <sheet name="Results templates" sheetId="7" state="hidden" r:id="rId7"/>
    <sheet name="Heats BACKUP" sheetId="8" state="hidden" r:id="rId8"/>
    <sheet name="Results BACKUP" sheetId="9" state="hidden" r:id="rId9"/>
    <sheet name="HEATS Backup at heat creation" sheetId="10" state="hidden" r:id="rId10"/>
    <sheet name="RESULTS backup at heat creation" sheetId="11" state="hidden" r:id="rId11"/>
  </sheets>
  <definedNames/>
  <calcPr fullCalcOnLoad="1"/>
</workbook>
</file>

<file path=xl/sharedStrings.xml><?xml version="1.0" encoding="utf-8"?>
<sst xmlns="http://schemas.openxmlformats.org/spreadsheetml/2006/main" count="690" uniqueCount="162">
  <si>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</si>
  <si>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</si>
  <si>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</si>
  <si>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</si>
  <si>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</si>
  <si>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</si>
  <si>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</si>
  <si>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</si>
  <si>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</si>
  <si>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</si>
  <si>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</si>
  <si>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</si>
  <si>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</si>
  <si>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</si>
  <si>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</si>
  <si>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</si>
  <si>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</si>
  <si>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</si>
  <si>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</si>
  <si>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</si>
  <si>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</si>
  <si>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</si>
  <si>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</si>
  <si>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</si>
  <si>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</si>
  <si>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</si>
  <si>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</si>
  <si>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</si>
  <si>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</si>
  <si>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</si>
  <si>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</si>
  <si>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</si>
  <si>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</si>
  <si>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</si>
  <si>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</si>
  <si>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</si>
  <si>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</si>
  <si>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</si>
  <si>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</si>
  <si>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</si>
  <si>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</si>
  <si>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</si>
  <si>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</si>
  <si>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</si>
  <si>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</si>
  <si>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</si>
  <si>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</si>
  <si>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</si>
  <si>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</si>
  <si>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</si>
  <si>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</si>
  <si>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</si>
  <si>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</si>
  <si>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</si>
  <si>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</si>
  <si>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</si>
  <si>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</si>
  <si>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</si>
  <si>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</si>
  <si>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</si>
  <si>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</si>
  <si>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</si>
  <si>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</si>
  <si>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</si>
  <si>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</si>
  <si>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</si>
  <si>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</si>
  <si>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</si>
  <si>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</si>
  <si>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</si>
  <si>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</si>
  <si>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</si>
  <si>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</si>
  <si>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</si>
  <si>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</si>
  <si>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</si>
  <si>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</si>
  <si>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</si>
  <si>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</si>
  <si>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</si>
  <si>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</si>
  <si>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</si>
  <si>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</si>
  <si>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</si>
  <si>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</si>
  <si>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</si>
  <si>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</si>
  <si>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</si>
  <si>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</si>
  <si>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</si>
  <si>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</si>
  <si>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</si>
  <si>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</si>
  <si>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</si>
  <si>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</si>
  <si>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</si>
  <si>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</si>
  <si>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</si>
  <si>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</si>
  <si>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</si>
  <si>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</si>
  <si>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</si>
  <si>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MARTIN</t>
  </si>
  <si>
    <t>DEANE</t>
  </si>
  <si>
    <t>ANDY P</t>
  </si>
  <si>
    <t>ANDY W</t>
  </si>
  <si>
    <t>CRAIG</t>
  </si>
  <si>
    <t>CLIVE</t>
  </si>
  <si>
    <t>JOHN C</t>
  </si>
  <si>
    <t>JOHN F</t>
  </si>
  <si>
    <t>ROBIN</t>
  </si>
  <si>
    <t>DAVE</t>
  </si>
  <si>
    <t>PAUL</t>
  </si>
  <si>
    <t>JOHN O</t>
  </si>
  <si>
    <t>MICHAEL</t>
  </si>
  <si>
    <t>JULIAN</t>
  </si>
  <si>
    <t>MARC</t>
  </si>
  <si>
    <t>ROY</t>
  </si>
  <si>
    <t>john c</t>
  </si>
  <si>
    <t>nascar</t>
  </si>
  <si>
    <t>roy</t>
  </si>
  <si>
    <t>robin</t>
  </si>
  <si>
    <t>andy w</t>
  </si>
  <si>
    <t>deane</t>
  </si>
  <si>
    <t>david</t>
  </si>
  <si>
    <t>john f</t>
  </si>
  <si>
    <t>craig</t>
  </si>
  <si>
    <t>mod</t>
  </si>
  <si>
    <t>dave</t>
  </si>
  <si>
    <t>tony</t>
  </si>
  <si>
    <t>martin</t>
  </si>
  <si>
    <t>pro</t>
  </si>
  <si>
    <t>clive</t>
  </si>
  <si>
    <t>marc</t>
  </si>
  <si>
    <t>andy p</t>
  </si>
  <si>
    <t>julian</t>
  </si>
  <si>
    <t>paul</t>
  </si>
  <si>
    <t>Pro-Mod</t>
  </si>
  <si>
    <t>Pro (mod)</t>
  </si>
  <si>
    <t>Nascar</t>
  </si>
  <si>
    <t>Martin Hill</t>
  </si>
  <si>
    <t>Marc Townsend</t>
  </si>
  <si>
    <t>Clive Harland</t>
  </si>
  <si>
    <t>Julian Allard</t>
  </si>
  <si>
    <t>Paul Homewood</t>
  </si>
  <si>
    <t>Dave Rouse</t>
  </si>
  <si>
    <t>Andy Player</t>
  </si>
  <si>
    <t>Craig Homewood</t>
  </si>
  <si>
    <t>Tony Stacey</t>
  </si>
  <si>
    <t>Deane Walpole</t>
  </si>
  <si>
    <t>Roy Masters</t>
  </si>
  <si>
    <t>Robin Cornwall</t>
  </si>
  <si>
    <t>Andy Whorton</t>
  </si>
  <si>
    <t>John Ferrigno</t>
  </si>
  <si>
    <t>John Chell</t>
  </si>
  <si>
    <t>David Hannington</t>
  </si>
  <si>
    <t>GRID</t>
  </si>
  <si>
    <t>Q</t>
  </si>
  <si>
    <t>A</t>
  </si>
  <si>
    <t>B</t>
  </si>
  <si>
    <t>C</t>
  </si>
  <si>
    <t>Track = 82'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</si>
</sst>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6">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b/>
      <sz val="11"/>
      <name val="Arial Unicode MS"/>
      <family val="2"/>
    </font>
    <font>
      <b/>
      <sz val="11"/>
      <color indexed="8"/>
      <name val="Arial Unicode MS"/>
      <family val="2"/>
    </font>
    <font>
      <b/>
      <sz val="11"/>
      <color indexed="9"/>
      <name val="Arial Unicode MS"/>
      <family val="2"/>
    </font>
    <font>
      <sz val="11"/>
      <color indexed="8"/>
      <name val="Arial Unicode MS"/>
      <family val="2"/>
    </font>
    <font>
      <sz val="11"/>
      <name val="Arial Unicode MS"/>
      <family val="2"/>
    </font>
    <font>
      <sz val="9"/>
      <name val="Arial Unicode MS"/>
      <family val="2"/>
    </font>
    <font>
      <sz val="11"/>
      <color indexed="10"/>
      <name val="Arial Unicode MS"/>
      <family val="2"/>
    </font>
    <font>
      <sz val="11"/>
      <color indexed="61"/>
      <name val="Arial Unicode MS"/>
      <family val="2"/>
    </font>
    <font>
      <sz val="8"/>
      <color indexed="8"/>
      <name val="Arial Unicode MS"/>
      <family val="2"/>
    </font>
    <font>
      <sz val="7"/>
      <name val="Arial Unicode MS"/>
      <family val="2"/>
    </font>
    <font>
      <sz val="7"/>
      <color indexed="9"/>
      <name val="Arial Unicode MS"/>
      <family val="2"/>
    </font>
    <font>
      <sz val="8"/>
      <name val="Arial Unicode MS"/>
      <family val="2"/>
    </font>
  </fonts>
  <fills count="14">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7"/>
        <bgColor indexed="64"/>
      </patternFill>
    </fill>
    <fill>
      <patternFill patternType="solid">
        <fgColor indexed="22"/>
        <bgColor indexed="64"/>
      </patternFill>
    </fill>
    <fill>
      <patternFill patternType="solid">
        <fgColor indexed="12"/>
        <bgColor indexed="64"/>
      </patternFill>
    </fill>
    <fill>
      <patternFill patternType="solid">
        <fgColor indexed="17"/>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20"/>
      </left>
      <right style="thin">
        <color indexed="40"/>
      </right>
      <top style="double">
        <color indexed="20"/>
      </top>
      <bottom style="thin">
        <color indexed="40"/>
      </bottom>
    </border>
    <border>
      <left style="thin">
        <color indexed="40"/>
      </left>
      <right style="thin">
        <color indexed="40"/>
      </right>
      <top style="double">
        <color indexed="20"/>
      </top>
      <bottom style="thin">
        <color indexed="40"/>
      </bottom>
    </border>
    <border>
      <left style="thin">
        <color indexed="40"/>
      </left>
      <right style="double">
        <color indexed="20"/>
      </right>
      <top style="double">
        <color indexed="20"/>
      </top>
      <bottom style="thin">
        <color indexed="40"/>
      </bottom>
    </border>
    <border>
      <left style="double">
        <color indexed="20"/>
      </left>
      <right style="thin">
        <color indexed="40"/>
      </right>
      <top style="thin">
        <color indexed="40"/>
      </top>
      <bottom style="thin">
        <color indexed="40"/>
      </bottom>
    </border>
    <border>
      <left style="thin">
        <color indexed="40"/>
      </left>
      <right style="thin">
        <color indexed="40"/>
      </right>
      <top style="thin">
        <color indexed="40"/>
      </top>
      <bottom style="thin">
        <color indexed="40"/>
      </bottom>
    </border>
    <border>
      <left style="thin">
        <color indexed="40"/>
      </left>
      <right style="double">
        <color indexed="20"/>
      </right>
      <top style="thin">
        <color indexed="40"/>
      </top>
      <bottom style="thin">
        <color indexed="40"/>
      </bottom>
    </border>
    <border>
      <left style="double">
        <color indexed="20"/>
      </left>
      <right style="thin">
        <color indexed="40"/>
      </right>
      <top style="thin">
        <color indexed="40"/>
      </top>
      <bottom style="double">
        <color indexed="20"/>
      </bottom>
    </border>
    <border>
      <left style="thin">
        <color indexed="40"/>
      </left>
      <right style="thin">
        <color indexed="40"/>
      </right>
      <top style="thin">
        <color indexed="40"/>
      </top>
      <bottom style="double">
        <color indexed="20"/>
      </bottom>
    </border>
    <border>
      <left style="thin">
        <color indexed="40"/>
      </left>
      <right style="double">
        <color indexed="20"/>
      </right>
      <top style="thin">
        <color indexed="40"/>
      </top>
      <bottom style="double">
        <color indexed="20"/>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24" fillId="5" borderId="22" xfId="0" applyFont="1" applyFill="1" applyBorder="1" applyAlignment="1" applyProtection="1">
      <alignment/>
      <protection/>
    </xf>
    <xf numFmtId="0" fontId="28" fillId="5" borderId="23" xfId="0" applyFont="1" applyFill="1" applyBorder="1" applyAlignment="1" applyProtection="1">
      <alignment horizontal="center"/>
      <protection/>
    </xf>
    <xf numFmtId="0" fontId="24" fillId="7" borderId="23" xfId="0" applyFont="1" applyFill="1" applyBorder="1" applyAlignment="1" applyProtection="1">
      <alignment horizontal="center"/>
      <protection/>
    </xf>
    <xf numFmtId="0" fontId="24" fillId="8" borderId="23" xfId="0" applyFont="1" applyFill="1" applyBorder="1" applyAlignment="1" applyProtection="1">
      <alignment horizontal="center"/>
      <protection/>
    </xf>
    <xf numFmtId="0" fontId="24" fillId="4" borderId="23" xfId="0" applyFont="1" applyFill="1" applyBorder="1" applyAlignment="1" applyProtection="1">
      <alignment horizontal="center"/>
      <protection/>
    </xf>
    <xf numFmtId="0" fontId="24" fillId="10" borderId="23" xfId="0" applyFont="1" applyFill="1" applyBorder="1" applyAlignment="1" applyProtection="1">
      <alignment horizontal="center"/>
      <protection/>
    </xf>
    <xf numFmtId="0" fontId="29" fillId="5" borderId="23" xfId="0" applyFont="1" applyFill="1" applyBorder="1" applyAlignment="1" applyProtection="1">
      <alignment horizontal="center"/>
      <protection/>
    </xf>
    <xf numFmtId="0" fontId="29" fillId="0" borderId="23" xfId="0" applyFont="1" applyFill="1" applyBorder="1" applyAlignment="1" applyProtection="1">
      <alignment horizontal="center"/>
      <protection/>
    </xf>
    <xf numFmtId="0" fontId="33" fillId="5" borderId="23" xfId="0" applyFont="1" applyFill="1" applyBorder="1" applyAlignment="1" applyProtection="1">
      <alignment horizontal="center"/>
      <protection/>
    </xf>
    <xf numFmtId="0" fontId="34" fillId="5" borderId="24" xfId="0" applyFont="1" applyFill="1" applyBorder="1" applyAlignment="1" applyProtection="1">
      <alignment horizontal="center"/>
      <protection/>
    </xf>
    <xf numFmtId="0" fontId="27" fillId="5" borderId="25" xfId="0" applyFont="1" applyFill="1" applyBorder="1" applyAlignment="1" applyProtection="1">
      <alignment horizontal="left"/>
      <protection/>
    </xf>
    <xf numFmtId="0" fontId="28" fillId="5" borderId="26" xfId="0" applyFont="1" applyFill="1" applyBorder="1" applyAlignment="1" applyProtection="1">
      <alignment horizontal="center"/>
      <protection/>
    </xf>
    <xf numFmtId="0" fontId="27" fillId="5" borderId="26" xfId="0" applyFont="1" applyFill="1" applyBorder="1" applyAlignment="1" applyProtection="1">
      <alignment horizontal="center"/>
      <protection/>
    </xf>
    <xf numFmtId="0" fontId="24" fillId="7" borderId="26" xfId="0" applyFont="1" applyFill="1" applyBorder="1" applyAlignment="1" applyProtection="1">
      <alignment horizontal="center"/>
      <protection/>
    </xf>
    <xf numFmtId="0" fontId="25" fillId="8" borderId="26" xfId="0" applyFont="1" applyFill="1" applyBorder="1" applyAlignment="1" applyProtection="1">
      <alignment horizontal="center"/>
      <protection/>
    </xf>
    <xf numFmtId="0" fontId="26" fillId="4" borderId="26" xfId="0" applyFont="1" applyFill="1" applyBorder="1" applyAlignment="1" applyProtection="1">
      <alignment horizontal="center"/>
      <protection/>
    </xf>
    <xf numFmtId="0" fontId="26" fillId="10" borderId="26" xfId="0" applyFont="1" applyFill="1" applyBorder="1" applyAlignment="1" applyProtection="1">
      <alignment horizontal="center"/>
      <protection/>
    </xf>
    <xf numFmtId="0" fontId="27" fillId="5" borderId="26" xfId="0" applyFont="1" applyFill="1" applyBorder="1" applyAlignment="1" applyProtection="1">
      <alignment horizontal="center" wrapText="1"/>
      <protection/>
    </xf>
    <xf numFmtId="0" fontId="32" fillId="5" borderId="26" xfId="0" applyFont="1" applyFill="1" applyBorder="1" applyAlignment="1" applyProtection="1">
      <alignment horizontal="center" wrapText="1"/>
      <protection/>
    </xf>
    <xf numFmtId="0" fontId="27" fillId="5" borderId="27" xfId="0" applyFont="1" applyFill="1" applyBorder="1" applyAlignment="1" applyProtection="1">
      <alignment horizontal="center" vertical="center" wrapText="1"/>
      <protection/>
    </xf>
    <xf numFmtId="0" fontId="30" fillId="5" borderId="25" xfId="0" applyFont="1" applyFill="1" applyBorder="1" applyAlignment="1" applyProtection="1">
      <alignment horizontal="center"/>
      <protection/>
    </xf>
    <xf numFmtId="0" fontId="28" fillId="0" borderId="26" xfId="0" applyFont="1" applyBorder="1" applyAlignment="1">
      <alignment/>
    </xf>
    <xf numFmtId="0" fontId="28" fillId="5" borderId="26" xfId="0" applyFont="1" applyFill="1" applyBorder="1" applyAlignment="1" applyProtection="1">
      <alignment horizontal="center"/>
      <protection locked="0"/>
    </xf>
    <xf numFmtId="2" fontId="30" fillId="11" borderId="26" xfId="0" applyNumberFormat="1" applyFont="1" applyFill="1" applyBorder="1" applyAlignment="1" applyProtection="1">
      <alignment horizontal="center"/>
      <protection locked="0"/>
    </xf>
    <xf numFmtId="2" fontId="31" fillId="11" borderId="26" xfId="0" applyNumberFormat="1" applyFont="1" applyFill="1" applyBorder="1" applyAlignment="1" applyProtection="1">
      <alignment horizontal="center"/>
      <protection locked="0"/>
    </xf>
    <xf numFmtId="2" fontId="28" fillId="0" borderId="26" xfId="0" applyNumberFormat="1" applyFont="1" applyBorder="1" applyAlignment="1" applyProtection="1">
      <alignment horizontal="center"/>
      <protection locked="0"/>
    </xf>
    <xf numFmtId="2" fontId="27" fillId="5" borderId="26" xfId="0" applyNumberFormat="1" applyFont="1" applyFill="1" applyBorder="1" applyAlignment="1" applyProtection="1">
      <alignment horizontal="center"/>
      <protection/>
    </xf>
    <xf numFmtId="0" fontId="27" fillId="5" borderId="26" xfId="0" applyNumberFormat="1" applyFont="1" applyFill="1" applyBorder="1" applyAlignment="1" applyProtection="1">
      <alignment horizontal="center"/>
      <protection/>
    </xf>
    <xf numFmtId="2" fontId="27" fillId="7" borderId="26" xfId="0" applyNumberFormat="1" applyFont="1" applyFill="1" applyBorder="1" applyAlignment="1" applyProtection="1">
      <alignment horizontal="center"/>
      <protection/>
    </xf>
    <xf numFmtId="2" fontId="28" fillId="6" borderId="27" xfId="0" applyNumberFormat="1" applyFont="1" applyFill="1" applyBorder="1" applyAlignment="1" applyProtection="1">
      <alignment horizontal="center"/>
      <protection/>
    </xf>
    <xf numFmtId="0" fontId="28" fillId="5" borderId="25" xfId="0" applyFont="1" applyFill="1" applyBorder="1" applyAlignment="1" applyProtection="1">
      <alignment horizontal="center"/>
      <protection/>
    </xf>
    <xf numFmtId="2" fontId="27" fillId="12" borderId="26" xfId="0" applyNumberFormat="1" applyFont="1" applyFill="1" applyBorder="1" applyAlignment="1" applyProtection="1">
      <alignment horizontal="center"/>
      <protection/>
    </xf>
    <xf numFmtId="2" fontId="27" fillId="13" borderId="26" xfId="0" applyNumberFormat="1" applyFont="1" applyFill="1" applyBorder="1" applyAlignment="1" applyProtection="1">
      <alignment horizontal="center"/>
      <protection/>
    </xf>
    <xf numFmtId="2" fontId="27" fillId="8" borderId="26" xfId="0" applyNumberFormat="1" applyFont="1" applyFill="1" applyBorder="1" applyAlignment="1" applyProtection="1">
      <alignment horizontal="center"/>
      <protection/>
    </xf>
    <xf numFmtId="2" fontId="31" fillId="0" borderId="26" xfId="0" applyNumberFormat="1" applyFont="1" applyBorder="1" applyAlignment="1" applyProtection="1">
      <alignment horizontal="center"/>
      <protection locked="0"/>
    </xf>
    <xf numFmtId="2" fontId="30" fillId="0" borderId="26" xfId="0" applyNumberFormat="1" applyFont="1" applyBorder="1" applyAlignment="1" applyProtection="1">
      <alignment horizontal="center"/>
      <protection locked="0"/>
    </xf>
    <xf numFmtId="0" fontId="28" fillId="5" borderId="28" xfId="0" applyFont="1" applyFill="1" applyBorder="1" applyAlignment="1" applyProtection="1">
      <alignment horizontal="center"/>
      <protection/>
    </xf>
    <xf numFmtId="0" fontId="28" fillId="0" borderId="29" xfId="0" applyFont="1" applyBorder="1" applyAlignment="1">
      <alignment/>
    </xf>
    <xf numFmtId="0" fontId="28" fillId="5" borderId="29" xfId="0" applyFont="1" applyFill="1" applyBorder="1" applyAlignment="1" applyProtection="1">
      <alignment horizontal="center"/>
      <protection locked="0"/>
    </xf>
    <xf numFmtId="2" fontId="28" fillId="0" borderId="29" xfId="0" applyNumberFormat="1" applyFont="1" applyBorder="1" applyAlignment="1" applyProtection="1">
      <alignment horizontal="center"/>
      <protection locked="0"/>
    </xf>
    <xf numFmtId="2" fontId="27" fillId="5" borderId="29" xfId="0" applyNumberFormat="1" applyFont="1" applyFill="1" applyBorder="1" applyAlignment="1" applyProtection="1">
      <alignment horizontal="center"/>
      <protection/>
    </xf>
    <xf numFmtId="0" fontId="27" fillId="5" borderId="29" xfId="0" applyNumberFormat="1" applyFont="1" applyFill="1" applyBorder="1" applyAlignment="1" applyProtection="1">
      <alignment horizontal="center"/>
      <protection/>
    </xf>
    <xf numFmtId="2" fontId="27" fillId="8" borderId="29" xfId="0" applyNumberFormat="1" applyFont="1" applyFill="1" applyBorder="1" applyAlignment="1" applyProtection="1">
      <alignment horizontal="center"/>
      <protection/>
    </xf>
    <xf numFmtId="2" fontId="28" fillId="6" borderId="30" xfId="0" applyNumberFormat="1" applyFont="1" applyFill="1" applyBorder="1" applyAlignment="1" applyProtection="1">
      <alignment horizontal="center"/>
      <protection/>
    </xf>
    <xf numFmtId="0" fontId="35" fillId="5" borderId="23" xfId="0" applyFont="1" applyFill="1" applyBorder="1" applyAlignment="1" applyProtection="1">
      <alignment horizontal="center"/>
      <protection/>
    </xf>
    <xf numFmtId="14" fontId="28" fillId="5" borderId="23" xfId="0" applyNumberFormat="1" applyFont="1" applyFill="1" applyBorder="1" applyAlignment="1" applyProtection="1">
      <alignment horizontal="center"/>
      <protection/>
    </xf>
    <xf numFmtId="0" fontId="17" fillId="0" borderId="0" xfId="0" applyFont="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14" fillId="9"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8" t="s">
        <v>81</v>
      </c>
    </row>
    <row r="3" ht="12.75" customHeight="1">
      <c r="A3" s="79" t="s">
        <v>39</v>
      </c>
    </row>
    <row r="4" ht="26.25">
      <c r="A4" s="79" t="s">
        <v>83</v>
      </c>
    </row>
    <row r="5" ht="12.75" customHeight="1">
      <c r="A5" s="79" t="s">
        <v>39</v>
      </c>
    </row>
    <row r="6" ht="12.75">
      <c r="A6" s="80" t="s">
        <v>76</v>
      </c>
    </row>
    <row r="7" ht="12.75">
      <c r="A7" s="80"/>
    </row>
    <row r="8" ht="12.75">
      <c r="A8" s="81" t="s">
        <v>71</v>
      </c>
    </row>
    <row r="9" ht="26.25">
      <c r="A9" s="81" t="s">
        <v>80</v>
      </c>
    </row>
    <row r="10" ht="39">
      <c r="A10" s="81" t="s">
        <v>101</v>
      </c>
    </row>
    <row r="11" ht="26.25">
      <c r="A11" s="81" t="s">
        <v>77</v>
      </c>
    </row>
    <row r="12" ht="12.75">
      <c r="A12" s="81" t="s">
        <v>78</v>
      </c>
    </row>
    <row r="13" ht="12.75">
      <c r="A13" s="81"/>
    </row>
    <row r="14" ht="12.75">
      <c r="A14" s="80" t="s">
        <v>84</v>
      </c>
    </row>
    <row r="15" ht="12.75">
      <c r="A15" s="80"/>
    </row>
    <row r="16" ht="12.75">
      <c r="A16" s="79" t="s">
        <v>40</v>
      </c>
    </row>
    <row r="17" ht="12.75">
      <c r="A17" s="79" t="s">
        <v>66</v>
      </c>
    </row>
    <row r="18" ht="12.75">
      <c r="A18" s="79" t="s">
        <v>65</v>
      </c>
    </row>
    <row r="19" ht="12.75">
      <c r="A19" s="81"/>
    </row>
    <row r="20" ht="12.75" customHeight="1">
      <c r="A20" s="77" t="s">
        <v>79</v>
      </c>
    </row>
    <row r="21" ht="12.75">
      <c r="A21" s="79"/>
    </row>
    <row r="22" ht="12.75" customHeight="1">
      <c r="A22" s="79" t="s">
        <v>85</v>
      </c>
    </row>
    <row r="23" ht="29.25" customHeight="1">
      <c r="A23" s="79" t="s">
        <v>86</v>
      </c>
    </row>
    <row r="24" ht="25.5" customHeight="1">
      <c r="A24" s="79" t="s">
        <v>96</v>
      </c>
    </row>
    <row r="25" ht="25.5" customHeight="1">
      <c r="A25" s="79" t="s">
        <v>67</v>
      </c>
    </row>
    <row r="26" ht="25.5" customHeight="1">
      <c r="A26" s="79" t="s">
        <v>63</v>
      </c>
    </row>
    <row r="27" ht="39">
      <c r="A27" s="79" t="s">
        <v>87</v>
      </c>
    </row>
    <row r="28" ht="12.75" customHeight="1">
      <c r="A28" s="79" t="s">
        <v>69</v>
      </c>
    </row>
    <row r="29" ht="12.75">
      <c r="A29" s="79"/>
    </row>
    <row r="30" ht="12.75" customHeight="1">
      <c r="A30" s="77" t="s">
        <v>41</v>
      </c>
    </row>
    <row r="31" ht="12.75">
      <c r="A31" s="79"/>
    </row>
    <row r="32" ht="25.5" customHeight="1">
      <c r="A32" s="79" t="s">
        <v>42</v>
      </c>
    </row>
    <row r="33" ht="25.5" customHeight="1">
      <c r="A33" s="79" t="s">
        <v>91</v>
      </c>
    </row>
    <row r="34" ht="12.75" customHeight="1">
      <c r="A34" s="79" t="s">
        <v>43</v>
      </c>
    </row>
    <row r="35" ht="60.75" customHeight="1">
      <c r="A35" s="79" t="s">
        <v>92</v>
      </c>
    </row>
    <row r="36" ht="25.5" customHeight="1">
      <c r="A36" s="79" t="s">
        <v>44</v>
      </c>
    </row>
    <row r="37" ht="12.75">
      <c r="A37" s="79"/>
    </row>
    <row r="38" ht="12.75" customHeight="1">
      <c r="A38" s="77" t="s">
        <v>68</v>
      </c>
    </row>
    <row r="39" ht="12.75">
      <c r="A39" s="79"/>
    </row>
    <row r="40" ht="38.25" customHeight="1">
      <c r="A40" s="79" t="s">
        <v>88</v>
      </c>
    </row>
    <row r="41" ht="12.75" customHeight="1">
      <c r="A41" s="79" t="s">
        <v>70</v>
      </c>
    </row>
    <row r="42" ht="36.75" customHeight="1">
      <c r="A42" s="79" t="s">
        <v>89</v>
      </c>
    </row>
    <row r="43" ht="12.75" customHeight="1">
      <c r="A43" s="79" t="s">
        <v>45</v>
      </c>
    </row>
    <row r="44" ht="12.75" customHeight="1">
      <c r="A44" s="79" t="s">
        <v>90</v>
      </c>
    </row>
    <row r="45" ht="25.5" customHeight="1">
      <c r="A45" s="79" t="s">
        <v>64</v>
      </c>
    </row>
    <row r="46" ht="39" customHeight="1">
      <c r="A46" s="79" t="s">
        <v>46</v>
      </c>
    </row>
    <row r="47" ht="12.75">
      <c r="A47" s="79"/>
    </row>
    <row r="48" ht="12.75" customHeight="1">
      <c r="A48" s="77" t="s">
        <v>47</v>
      </c>
    </row>
    <row r="49" ht="12.75">
      <c r="A49" s="79"/>
    </row>
    <row r="50" ht="15.75" customHeight="1">
      <c r="A50" s="79" t="s">
        <v>94</v>
      </c>
    </row>
    <row r="51" ht="12.75">
      <c r="A51" s="79" t="s">
        <v>95</v>
      </c>
    </row>
    <row r="52" ht="26.25">
      <c r="A52" s="79" t="s">
        <v>93</v>
      </c>
    </row>
    <row r="53" ht="12.75">
      <c r="A53" s="79"/>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6" t="s">
        <v>28</v>
      </c>
      <c r="E1" s="146"/>
      <c r="F1" s="31"/>
      <c r="G1" s="146" t="s">
        <v>29</v>
      </c>
      <c r="H1" s="146"/>
    </row>
    <row r="2" spans="4:18" ht="12.75">
      <c r="D2" s="31" t="s">
        <v>30</v>
      </c>
      <c r="E2" s="31" t="s">
        <v>31</v>
      </c>
      <c r="F2" s="31"/>
      <c r="G2" s="31" t="s">
        <v>30</v>
      </c>
      <c r="H2" s="31" t="s">
        <v>31</v>
      </c>
      <c r="R2"/>
    </row>
    <row r="3" spans="4:8" ht="12.75">
      <c r="D3" s="11">
        <v>2</v>
      </c>
      <c r="E3" s="11">
        <v>50</v>
      </c>
      <c r="G3" s="11">
        <v>1</v>
      </c>
      <c r="H3" s="11">
        <v>25</v>
      </c>
    </row>
    <row r="4" spans="2:17" ht="18" customHeight="1">
      <c r="B4" s="33">
        <v>16</v>
      </c>
      <c r="C4" s="33" t="s">
        <v>51</v>
      </c>
      <c r="D4" s="43"/>
      <c r="E4" s="44"/>
      <c r="F4" s="45"/>
      <c r="G4" s="43"/>
      <c r="H4" s="45"/>
      <c r="I4" s="43"/>
      <c r="J4" s="46"/>
      <c r="K4" s="43"/>
      <c r="L4" s="45"/>
      <c r="M4" s="43"/>
      <c r="N4" s="46"/>
      <c r="O4" s="43"/>
      <c r="P4" s="45"/>
      <c r="Q4" s="43"/>
    </row>
    <row r="5" spans="1:18" ht="12.75">
      <c r="A5" s="29" t="s">
        <v>27</v>
      </c>
      <c r="B5" s="29" t="s">
        <v>20</v>
      </c>
      <c r="C5" s="147"/>
      <c r="D5" s="148"/>
      <c r="E5" s="149"/>
      <c r="G5" s="150"/>
      <c r="H5" s="148"/>
      <c r="I5" s="149"/>
      <c r="K5" s="151"/>
      <c r="L5" s="152"/>
      <c r="M5" s="153"/>
      <c r="O5" s="143"/>
      <c r="P5" s="144"/>
      <c r="Q5" s="145"/>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2">IF(MIN(D7,E7,H7,I7,L7:M7,P7,Q7)&gt;=0.01,"OK","")</f>
        <v>OK</v>
      </c>
      <c r="B7" s="21">
        <v>1</v>
      </c>
      <c r="C7" t="s">
        <v>104</v>
      </c>
      <c r="D7" s="11">
        <v>20.45</v>
      </c>
      <c r="E7" s="11">
        <v>7.85</v>
      </c>
      <c r="F7" s="13"/>
      <c r="G7" t="s">
        <v>112</v>
      </c>
      <c r="H7" s="11">
        <v>16.75</v>
      </c>
      <c r="I7" s="11">
        <v>9.33</v>
      </c>
      <c r="J7" s="22"/>
      <c r="K7" t="s">
        <v>114</v>
      </c>
      <c r="L7" s="11">
        <v>19.1</v>
      </c>
      <c r="M7" s="11">
        <v>7.32</v>
      </c>
      <c r="N7" s="22"/>
      <c r="O7" t="s">
        <v>105</v>
      </c>
      <c r="P7" s="11">
        <v>19.85</v>
      </c>
      <c r="Q7" s="11">
        <v>7.59</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105</v>
      </c>
      <c r="D8" s="11">
        <v>19.8</v>
      </c>
      <c r="E8" s="11">
        <v>7.54</v>
      </c>
      <c r="F8" s="13"/>
      <c r="G8" t="s">
        <v>104</v>
      </c>
      <c r="H8" s="11">
        <v>21.7</v>
      </c>
      <c r="I8" s="11">
        <v>7.75</v>
      </c>
      <c r="J8" s="22"/>
      <c r="K8" t="s">
        <v>112</v>
      </c>
      <c r="L8" s="11">
        <v>18.95</v>
      </c>
      <c r="M8" s="11">
        <v>6.45</v>
      </c>
      <c r="N8" s="22"/>
      <c r="O8" t="s">
        <v>114</v>
      </c>
      <c r="P8" s="11">
        <v>20.45</v>
      </c>
      <c r="Q8" s="11">
        <v>7.45</v>
      </c>
      <c r="R8" s="17">
        <f aca="true" t="shared" si="1" ref="R8:R14">IF(((SUM(D8:Q8))*100)&lt;&gt;INT((SUM(D8:Q8)*100)),"Too many dec places","")</f>
      </c>
      <c r="S8" s="20"/>
      <c r="T8" s="20"/>
      <c r="U8" s="20"/>
      <c r="V8" s="20"/>
      <c r="W8" s="20"/>
      <c r="X8" s="20"/>
      <c r="Y8" s="20"/>
      <c r="Z8" s="20"/>
      <c r="AA8" s="20"/>
      <c r="AB8" s="20"/>
      <c r="AC8" s="20"/>
      <c r="AD8" s="20"/>
      <c r="AE8" s="20"/>
    </row>
    <row r="9" spans="1:31" ht="12.75">
      <c r="A9" s="3" t="str">
        <f t="shared" si="0"/>
        <v>OK</v>
      </c>
      <c r="B9" s="21">
        <v>3</v>
      </c>
      <c r="C9" t="s">
        <v>107</v>
      </c>
      <c r="D9" s="11">
        <v>22.5</v>
      </c>
      <c r="E9" s="11">
        <v>7.07</v>
      </c>
      <c r="F9" s="13"/>
      <c r="G9" t="s">
        <v>116</v>
      </c>
      <c r="H9" s="11">
        <v>22.9</v>
      </c>
      <c r="I9" s="11">
        <v>7.09</v>
      </c>
      <c r="J9" s="22"/>
      <c r="K9" t="s">
        <v>103</v>
      </c>
      <c r="L9" s="11">
        <v>18.2</v>
      </c>
      <c r="M9" s="11">
        <v>8.02</v>
      </c>
      <c r="N9" s="22"/>
      <c r="O9" t="s">
        <v>102</v>
      </c>
      <c r="P9" s="11">
        <v>18.1</v>
      </c>
      <c r="Q9" s="11">
        <v>7.27</v>
      </c>
      <c r="R9" s="17">
        <f t="shared" si="1"/>
      </c>
      <c r="S9" s="20"/>
      <c r="T9" s="20"/>
      <c r="U9" s="20"/>
      <c r="V9" s="20"/>
      <c r="W9" s="20"/>
      <c r="X9" s="20"/>
      <c r="Y9" s="20"/>
      <c r="Z9" s="20"/>
      <c r="AA9" s="20"/>
      <c r="AB9" s="20"/>
      <c r="AC9" s="20"/>
      <c r="AD9" s="20"/>
      <c r="AE9" s="20"/>
    </row>
    <row r="10" spans="1:31" ht="12.75">
      <c r="A10" s="3" t="str">
        <f t="shared" si="0"/>
        <v>OK</v>
      </c>
      <c r="B10" s="21">
        <v>4</v>
      </c>
      <c r="C10" t="s">
        <v>102</v>
      </c>
      <c r="D10" s="11">
        <v>22.35</v>
      </c>
      <c r="E10" s="11">
        <v>6.58</v>
      </c>
      <c r="F10" s="13"/>
      <c r="G10" t="s">
        <v>107</v>
      </c>
      <c r="H10" s="11">
        <v>22</v>
      </c>
      <c r="I10" s="11">
        <v>7.3</v>
      </c>
      <c r="J10" s="22"/>
      <c r="K10" t="s">
        <v>116</v>
      </c>
      <c r="L10" s="11">
        <v>21.15</v>
      </c>
      <c r="M10" s="11">
        <v>7.27</v>
      </c>
      <c r="N10" s="22"/>
      <c r="O10" t="s">
        <v>103</v>
      </c>
      <c r="P10" s="11">
        <v>19.2</v>
      </c>
      <c r="Q10" s="11">
        <v>8.2</v>
      </c>
      <c r="R10" s="17">
        <f t="shared" si="1"/>
      </c>
      <c r="S10" s="20"/>
      <c r="T10" s="20"/>
      <c r="U10" s="20"/>
      <c r="V10" s="20"/>
      <c r="W10" s="20"/>
      <c r="X10" s="20"/>
      <c r="Y10" s="20"/>
      <c r="Z10" s="20"/>
      <c r="AA10" s="20"/>
      <c r="AB10" s="20"/>
      <c r="AC10" s="20"/>
      <c r="AD10" s="20"/>
      <c r="AE10" s="20"/>
    </row>
    <row r="11" spans="1:37" ht="12.75">
      <c r="A11" s="3" t="str">
        <f t="shared" si="0"/>
        <v>OK</v>
      </c>
      <c r="B11" s="21">
        <v>5</v>
      </c>
      <c r="C11" t="s">
        <v>106</v>
      </c>
      <c r="D11" s="11">
        <v>21.3</v>
      </c>
      <c r="E11" s="11">
        <v>7.52</v>
      </c>
      <c r="F11" s="13"/>
      <c r="G11" t="s">
        <v>111</v>
      </c>
      <c r="H11" s="11">
        <v>22.9</v>
      </c>
      <c r="I11" s="11">
        <v>7.04</v>
      </c>
      <c r="J11" s="22"/>
      <c r="K11" t="s">
        <v>109</v>
      </c>
      <c r="L11" s="11">
        <v>17.5</v>
      </c>
      <c r="M11" s="11">
        <v>7.65</v>
      </c>
      <c r="N11" s="22"/>
      <c r="O11" t="s">
        <v>117</v>
      </c>
      <c r="P11" s="11">
        <v>16.35</v>
      </c>
      <c r="Q11" s="11">
        <v>8.77</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117</v>
      </c>
      <c r="D12" s="11">
        <v>19.4</v>
      </c>
      <c r="E12" s="11">
        <v>7.73</v>
      </c>
      <c r="F12" s="13"/>
      <c r="G12" t="s">
        <v>106</v>
      </c>
      <c r="H12" s="11">
        <v>21.1</v>
      </c>
      <c r="I12" s="11">
        <v>7.96</v>
      </c>
      <c r="J12" s="22"/>
      <c r="K12" t="s">
        <v>111</v>
      </c>
      <c r="L12" s="11">
        <v>18.95</v>
      </c>
      <c r="M12" s="11">
        <v>7.5</v>
      </c>
      <c r="N12" s="22"/>
      <c r="O12" t="s">
        <v>109</v>
      </c>
      <c r="P12" s="11">
        <v>18.15</v>
      </c>
      <c r="Q12" s="11">
        <v>6.92</v>
      </c>
      <c r="R12" s="17">
        <f t="shared" si="1"/>
      </c>
      <c r="S12" s="20"/>
      <c r="T12" s="20"/>
      <c r="U12" s="20"/>
      <c r="V12" s="20"/>
      <c r="W12" s="20"/>
      <c r="X12" s="20"/>
      <c r="Y12" s="20"/>
      <c r="Z12" s="20"/>
      <c r="AA12" s="20"/>
      <c r="AB12" s="20"/>
      <c r="AC12" s="20"/>
      <c r="AD12" s="20"/>
      <c r="AE12" s="20"/>
    </row>
    <row r="13" spans="1:31" ht="12.75">
      <c r="A13" s="3" t="str">
        <f t="shared" si="0"/>
        <v>OK</v>
      </c>
      <c r="B13" s="21">
        <v>7</v>
      </c>
      <c r="C13" t="s">
        <v>115</v>
      </c>
      <c r="D13" s="11">
        <v>23.15</v>
      </c>
      <c r="E13" s="11">
        <v>7.43</v>
      </c>
      <c r="F13" s="13"/>
      <c r="G13" t="s">
        <v>113</v>
      </c>
      <c r="H13" s="11">
        <v>20.8</v>
      </c>
      <c r="I13" s="11">
        <v>8.16</v>
      </c>
      <c r="J13" s="22"/>
      <c r="K13" t="s">
        <v>108</v>
      </c>
      <c r="L13" s="11">
        <v>20.55</v>
      </c>
      <c r="M13" s="11">
        <v>7.71</v>
      </c>
      <c r="N13" s="22"/>
      <c r="O13" t="s">
        <v>110</v>
      </c>
      <c r="P13" s="11">
        <v>15.25</v>
      </c>
      <c r="Q13" s="11">
        <v>8.28</v>
      </c>
      <c r="R13" s="17">
        <f t="shared" si="1"/>
      </c>
      <c r="S13" s="20"/>
      <c r="T13" s="20"/>
      <c r="U13" s="20"/>
      <c r="V13" s="20"/>
      <c r="W13" s="20"/>
      <c r="X13" s="20"/>
      <c r="Y13" s="20"/>
      <c r="Z13" s="20"/>
      <c r="AA13" s="20"/>
      <c r="AB13" s="20"/>
      <c r="AC13" s="20"/>
      <c r="AD13" s="20"/>
      <c r="AE13" s="20"/>
    </row>
    <row r="14" spans="1:31" ht="12.75">
      <c r="A14" s="3" t="str">
        <f t="shared" si="0"/>
        <v>OK</v>
      </c>
      <c r="B14" s="21">
        <v>8</v>
      </c>
      <c r="C14" t="s">
        <v>110</v>
      </c>
      <c r="D14" s="11">
        <v>20.55</v>
      </c>
      <c r="E14" s="11">
        <v>8.12</v>
      </c>
      <c r="F14" s="13"/>
      <c r="G14" t="s">
        <v>115</v>
      </c>
      <c r="H14" s="11">
        <v>20.35</v>
      </c>
      <c r="I14" s="11">
        <v>7.63</v>
      </c>
      <c r="J14" s="22"/>
      <c r="K14" t="s">
        <v>113</v>
      </c>
      <c r="L14" s="11">
        <v>18.5</v>
      </c>
      <c r="M14" s="11">
        <v>8.58</v>
      </c>
      <c r="N14" s="22"/>
      <c r="O14" t="s">
        <v>108</v>
      </c>
      <c r="P14" s="11">
        <v>16.15</v>
      </c>
      <c r="Q14" s="11">
        <v>8.55</v>
      </c>
      <c r="R14" s="17">
        <f t="shared" si="1"/>
      </c>
      <c r="S14" s="20"/>
      <c r="T14" s="20"/>
      <c r="U14" s="20"/>
      <c r="V14" s="20"/>
      <c r="W14" s="20"/>
      <c r="X14" s="20"/>
      <c r="Y14" s="20"/>
      <c r="Z14" s="20"/>
      <c r="AA14" s="20"/>
      <c r="AB14" s="20"/>
      <c r="AC14" s="20"/>
      <c r="AD14" s="20"/>
      <c r="AE14" s="20"/>
    </row>
    <row r="15" spans="1:31" ht="12.75">
      <c r="A15" s="3" t="str">
        <f t="shared" si="0"/>
        <v>OK</v>
      </c>
      <c r="B15" s="21">
        <v>9</v>
      </c>
      <c r="C15" t="s">
        <v>114</v>
      </c>
      <c r="D15" s="11">
        <v>22.45</v>
      </c>
      <c r="E15" s="11">
        <v>6.84</v>
      </c>
      <c r="F15" s="13"/>
      <c r="G15" t="s">
        <v>102</v>
      </c>
      <c r="H15" s="11">
        <v>24.75</v>
      </c>
      <c r="I15" s="11">
        <v>6.8</v>
      </c>
      <c r="J15" s="22"/>
      <c r="K15" t="s">
        <v>104</v>
      </c>
      <c r="L15" s="11">
        <v>22.75</v>
      </c>
      <c r="M15" s="11">
        <v>7.05</v>
      </c>
      <c r="N15" s="22"/>
      <c r="O15" t="s">
        <v>116</v>
      </c>
      <c r="P15" s="11">
        <v>19.35</v>
      </c>
      <c r="Q15" s="11">
        <v>7.23</v>
      </c>
      <c r="R15" s="17">
        <f>IF(((SUM(D15:Q15))*100)&lt;&gt;INT((SUM(D15:Q15)*100)),"Too many dec places","")</f>
      </c>
      <c r="S15" s="20"/>
      <c r="T15" s="20"/>
      <c r="U15" s="20"/>
      <c r="V15" s="20"/>
      <c r="W15" s="20"/>
      <c r="X15" s="20"/>
      <c r="Y15" s="20"/>
      <c r="Z15" s="20"/>
      <c r="AA15" s="20"/>
      <c r="AB15" s="20"/>
      <c r="AC15" s="20"/>
      <c r="AD15" s="20"/>
      <c r="AE15" s="20"/>
    </row>
    <row r="16" spans="1:31" ht="12.75">
      <c r="A16" s="3" t="str">
        <f t="shared" si="0"/>
        <v>OK</v>
      </c>
      <c r="B16" s="21">
        <v>10</v>
      </c>
      <c r="C16" t="s">
        <v>116</v>
      </c>
      <c r="D16" s="11">
        <v>24.15</v>
      </c>
      <c r="E16" s="11">
        <v>7.11</v>
      </c>
      <c r="F16" s="13"/>
      <c r="G16" t="s">
        <v>114</v>
      </c>
      <c r="H16" s="11">
        <v>23.15</v>
      </c>
      <c r="I16" s="11">
        <v>7.23</v>
      </c>
      <c r="J16" s="22"/>
      <c r="K16" t="s">
        <v>102</v>
      </c>
      <c r="L16" s="11">
        <v>22.85</v>
      </c>
      <c r="M16" s="11">
        <v>6.08</v>
      </c>
      <c r="N16" s="22"/>
      <c r="O16" t="s">
        <v>104</v>
      </c>
      <c r="P16" s="11">
        <v>21.6</v>
      </c>
      <c r="Q16" s="11">
        <v>7.81</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t="str">
        <f t="shared" si="0"/>
        <v>OK</v>
      </c>
      <c r="B17" s="21">
        <v>11</v>
      </c>
      <c r="C17" t="s">
        <v>103</v>
      </c>
      <c r="D17" s="11">
        <v>22.15</v>
      </c>
      <c r="E17" s="11">
        <v>7.63</v>
      </c>
      <c r="F17" s="13"/>
      <c r="G17" t="s">
        <v>105</v>
      </c>
      <c r="H17" s="11">
        <v>23.25</v>
      </c>
      <c r="I17" s="11">
        <v>7.45</v>
      </c>
      <c r="J17" s="22"/>
      <c r="K17" t="s">
        <v>107</v>
      </c>
      <c r="L17" s="11">
        <v>22.35</v>
      </c>
      <c r="M17" s="11">
        <v>6.34</v>
      </c>
      <c r="N17" s="22"/>
      <c r="O17" t="s">
        <v>112</v>
      </c>
      <c r="P17" s="11">
        <v>19.6</v>
      </c>
      <c r="Q17" s="11">
        <v>8.32</v>
      </c>
      <c r="R17" s="17">
        <f t="shared" si="2"/>
      </c>
      <c r="S17" s="20"/>
      <c r="T17" s="20"/>
      <c r="U17" s="20"/>
      <c r="V17" s="20"/>
      <c r="W17" s="20"/>
      <c r="X17" s="20"/>
      <c r="Y17" s="20"/>
      <c r="Z17" s="20"/>
      <c r="AA17" s="20"/>
      <c r="AB17" s="20"/>
      <c r="AC17" s="20"/>
      <c r="AD17" s="20"/>
      <c r="AE17" s="20"/>
    </row>
    <row r="18" spans="1:31" ht="12.75">
      <c r="A18" s="3" t="str">
        <f t="shared" si="0"/>
        <v>OK</v>
      </c>
      <c r="B18" s="21">
        <v>12</v>
      </c>
      <c r="C18" t="s">
        <v>112</v>
      </c>
      <c r="D18" s="11">
        <v>21.15</v>
      </c>
      <c r="E18" s="11">
        <v>7.96</v>
      </c>
      <c r="F18" s="13"/>
      <c r="G18" t="s">
        <v>103</v>
      </c>
      <c r="H18" s="11">
        <v>21.75</v>
      </c>
      <c r="I18" s="11">
        <v>8.01</v>
      </c>
      <c r="J18" s="22"/>
      <c r="K18" t="s">
        <v>105</v>
      </c>
      <c r="L18" s="11">
        <v>20.6</v>
      </c>
      <c r="M18" s="11">
        <v>7.5</v>
      </c>
      <c r="N18" s="22"/>
      <c r="O18" t="s">
        <v>107</v>
      </c>
      <c r="P18" s="11">
        <v>18.8</v>
      </c>
      <c r="Q18" s="11">
        <v>6.53</v>
      </c>
      <c r="R18" s="17">
        <f t="shared" si="2"/>
      </c>
      <c r="S18" s="20"/>
      <c r="T18" s="20"/>
      <c r="U18" s="20"/>
      <c r="V18" s="20"/>
      <c r="W18" s="20"/>
      <c r="X18" s="20"/>
      <c r="Y18" s="20"/>
      <c r="Z18" s="20"/>
      <c r="AA18" s="20"/>
      <c r="AB18" s="20"/>
      <c r="AC18" s="20"/>
      <c r="AD18" s="20"/>
      <c r="AE18" s="20"/>
    </row>
    <row r="19" spans="1:31" ht="12.75">
      <c r="A19" s="3" t="str">
        <f t="shared" si="0"/>
        <v>OK</v>
      </c>
      <c r="B19" s="21">
        <v>13</v>
      </c>
      <c r="C19" t="s">
        <v>109</v>
      </c>
      <c r="D19" s="11">
        <v>19.05</v>
      </c>
      <c r="E19" s="11">
        <v>8.19</v>
      </c>
      <c r="F19" s="13"/>
      <c r="G19" t="s">
        <v>110</v>
      </c>
      <c r="H19" s="11">
        <v>21.85</v>
      </c>
      <c r="I19" s="11">
        <v>7.79</v>
      </c>
      <c r="J19" s="22"/>
      <c r="K19" t="s">
        <v>106</v>
      </c>
      <c r="L19" s="11">
        <v>20.85</v>
      </c>
      <c r="M19" s="11">
        <v>7.25</v>
      </c>
      <c r="N19" s="22"/>
      <c r="O19" t="s">
        <v>113</v>
      </c>
      <c r="P19" s="11">
        <v>19.75</v>
      </c>
      <c r="Q19" s="11">
        <v>7.97</v>
      </c>
      <c r="R19" s="17">
        <f t="shared" si="2"/>
      </c>
      <c r="S19" s="20"/>
      <c r="T19" s="20"/>
      <c r="U19" s="20"/>
      <c r="V19" s="20"/>
      <c r="W19" s="20"/>
      <c r="X19" s="20"/>
      <c r="Y19" s="20"/>
      <c r="Z19" s="20"/>
      <c r="AA19" s="20"/>
      <c r="AB19" s="20"/>
      <c r="AC19" s="20"/>
      <c r="AD19" s="20"/>
      <c r="AE19" s="20"/>
    </row>
    <row r="20" spans="1:31" ht="12.75">
      <c r="A20" s="3" t="str">
        <f t="shared" si="0"/>
        <v>OK</v>
      </c>
      <c r="B20" s="21">
        <v>14</v>
      </c>
      <c r="C20" t="s">
        <v>113</v>
      </c>
      <c r="D20" s="11">
        <v>19.45</v>
      </c>
      <c r="E20" s="11">
        <v>7.86</v>
      </c>
      <c r="F20" s="13"/>
      <c r="G20" t="s">
        <v>109</v>
      </c>
      <c r="H20" s="11">
        <v>18.4</v>
      </c>
      <c r="I20" s="11">
        <v>8.51</v>
      </c>
      <c r="J20" s="22"/>
      <c r="K20" t="s">
        <v>110</v>
      </c>
      <c r="L20" s="11">
        <v>20.25</v>
      </c>
      <c r="M20" s="11">
        <v>7.77</v>
      </c>
      <c r="N20" s="22"/>
      <c r="O20" t="s">
        <v>106</v>
      </c>
      <c r="P20" s="11">
        <v>19.3</v>
      </c>
      <c r="Q20" s="11">
        <v>8.56</v>
      </c>
      <c r="R20" s="17">
        <f t="shared" si="2"/>
      </c>
      <c r="S20" s="20"/>
      <c r="T20" s="20"/>
      <c r="U20" s="20"/>
      <c r="V20" s="20"/>
      <c r="W20" s="20"/>
      <c r="X20" s="20"/>
      <c r="Y20" s="20"/>
      <c r="Z20" s="20"/>
      <c r="AA20" s="20"/>
      <c r="AB20" s="20"/>
      <c r="AC20" s="20"/>
      <c r="AD20" s="20"/>
      <c r="AE20" s="20"/>
    </row>
    <row r="21" spans="1:31" ht="12.75">
      <c r="A21" s="3" t="str">
        <f t="shared" si="0"/>
        <v>OK</v>
      </c>
      <c r="B21" s="21">
        <v>15</v>
      </c>
      <c r="C21" t="s">
        <v>108</v>
      </c>
      <c r="D21" s="11">
        <v>21.25</v>
      </c>
      <c r="E21" s="11">
        <v>7.91</v>
      </c>
      <c r="F21" s="13"/>
      <c r="G21" t="s">
        <v>117</v>
      </c>
      <c r="H21" s="11">
        <v>21.2</v>
      </c>
      <c r="I21" s="11">
        <v>7.37</v>
      </c>
      <c r="J21" s="22"/>
      <c r="K21" t="s">
        <v>115</v>
      </c>
      <c r="L21" s="11">
        <v>21.75</v>
      </c>
      <c r="M21" s="11">
        <v>7.51</v>
      </c>
      <c r="N21" s="22"/>
      <c r="O21" t="s">
        <v>111</v>
      </c>
      <c r="P21" s="11">
        <v>21</v>
      </c>
      <c r="Q21" s="11">
        <v>7.61</v>
      </c>
      <c r="R21" s="17">
        <f t="shared" si="2"/>
      </c>
      <c r="S21" s="20"/>
      <c r="T21" s="20"/>
      <c r="U21" s="20"/>
      <c r="V21" s="20"/>
      <c r="W21" s="20"/>
      <c r="X21" s="20"/>
      <c r="Y21" s="20"/>
      <c r="Z21" s="20"/>
      <c r="AA21" s="20"/>
      <c r="AB21" s="20"/>
      <c r="AC21" s="20"/>
      <c r="AD21" s="20"/>
      <c r="AE21" s="20"/>
    </row>
    <row r="22" spans="1:31" ht="12.75">
      <c r="A22" s="3" t="str">
        <f t="shared" si="0"/>
        <v>OK</v>
      </c>
      <c r="B22" s="21">
        <v>16</v>
      </c>
      <c r="C22" t="s">
        <v>111</v>
      </c>
      <c r="D22" s="11">
        <v>21.7</v>
      </c>
      <c r="E22" s="11">
        <v>7.54</v>
      </c>
      <c r="F22" s="13"/>
      <c r="G22" t="s">
        <v>108</v>
      </c>
      <c r="H22" s="11">
        <v>20.7</v>
      </c>
      <c r="I22" s="11">
        <v>8</v>
      </c>
      <c r="J22" s="22"/>
      <c r="K22" t="s">
        <v>117</v>
      </c>
      <c r="L22" s="11">
        <v>18.05</v>
      </c>
      <c r="M22" s="11">
        <v>7.76</v>
      </c>
      <c r="N22" s="22"/>
      <c r="O22" t="s">
        <v>115</v>
      </c>
      <c r="P22" s="11">
        <v>18.7</v>
      </c>
      <c r="Q22" s="11">
        <v>8.01</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23:K25 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Q7:Q76 E7:E76 I7:I76 M7:M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72</v>
      </c>
      <c r="X3" s="58">
        <v>82.1</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t="s">
        <v>102</v>
      </c>
      <c r="C5" s="18"/>
      <c r="D5" s="11">
        <v>22.35</v>
      </c>
      <c r="E5" s="11">
        <v>6.58</v>
      </c>
      <c r="F5" s="11">
        <v>24.75</v>
      </c>
      <c r="G5" s="11">
        <v>6.8</v>
      </c>
      <c r="H5" s="11">
        <v>22.85</v>
      </c>
      <c r="I5" s="11">
        <v>6.08</v>
      </c>
      <c r="J5" s="11">
        <v>18.1</v>
      </c>
      <c r="K5" s="11">
        <v>7.27</v>
      </c>
      <c r="L5" s="55">
        <f aca="true" t="shared" si="0" ref="L5:L20">SUM(D5,F5,H5,J5)</f>
        <v>88.05000000000001</v>
      </c>
      <c r="M5" s="56">
        <f aca="true" t="shared" si="1" ref="M5:M20">IF(COUNT(D5,F5,H5,J5)=4,MINA(D5,F5,H5,J5),0)</f>
        <v>18.1</v>
      </c>
      <c r="N5" s="56">
        <f aca="true" t="shared" si="2" ref="N5:N20">SUM(L5-M5)</f>
        <v>69.95000000000002</v>
      </c>
      <c r="O5" s="56">
        <f aca="true" t="shared" si="3" ref="O5:O20">MAX(D5,F5,H5,J5)</f>
        <v>24.75</v>
      </c>
      <c r="P5" s="56">
        <f aca="true" t="shared" si="4" ref="P5:P20">MIN(E5,G5,I5,K5)</f>
        <v>6.08</v>
      </c>
      <c r="Q5" s="56"/>
      <c r="R5" s="56"/>
      <c r="S5" s="55">
        <v>0</v>
      </c>
      <c r="T5" s="56"/>
      <c r="U5" s="56">
        <f aca="true" t="shared" si="5" ref="U5:U20">MAX(O5,S5)</f>
        <v>24.75</v>
      </c>
      <c r="V5" s="56">
        <f aca="true" t="shared" si="6" ref="V5:V20">MIN(P5,T5)</f>
        <v>6.08</v>
      </c>
      <c r="W5" s="57">
        <f>IF(V5&lt;&gt;0,SUM($X$3/V5*12),"")</f>
        <v>162.03947368421052</v>
      </c>
      <c r="X5" s="57">
        <f>IF(V5&lt;&gt;0,SUM(3600/V5*$X$3/5280),"")</f>
        <v>9.206788277511961</v>
      </c>
    </row>
    <row r="6" spans="1:24" ht="15" thickBot="1">
      <c r="A6" s="66"/>
      <c r="B6" t="s">
        <v>116</v>
      </c>
      <c r="C6" s="15"/>
      <c r="D6" s="11">
        <v>24.15</v>
      </c>
      <c r="E6" s="11">
        <v>7.11</v>
      </c>
      <c r="F6" s="11">
        <v>22.9</v>
      </c>
      <c r="G6" s="11">
        <v>7.09</v>
      </c>
      <c r="H6" s="11">
        <v>21.15</v>
      </c>
      <c r="I6" s="11">
        <v>7.27</v>
      </c>
      <c r="J6" s="11">
        <v>19.35</v>
      </c>
      <c r="K6" s="11">
        <v>7.23</v>
      </c>
      <c r="L6" s="55">
        <f t="shared" si="0"/>
        <v>87.54999999999998</v>
      </c>
      <c r="M6" s="56">
        <f t="shared" si="1"/>
        <v>19.35</v>
      </c>
      <c r="N6" s="56">
        <f t="shared" si="2"/>
        <v>68.19999999999999</v>
      </c>
      <c r="O6" s="56">
        <f t="shared" si="3"/>
        <v>24.15</v>
      </c>
      <c r="P6" s="56">
        <f t="shared" si="4"/>
        <v>7.09</v>
      </c>
      <c r="Q6" s="56"/>
      <c r="R6" s="56"/>
      <c r="S6" s="55">
        <v>0</v>
      </c>
      <c r="T6" s="56"/>
      <c r="U6" s="56">
        <f t="shared" si="5"/>
        <v>24.15</v>
      </c>
      <c r="V6" s="56">
        <f t="shared" si="6"/>
        <v>7.09</v>
      </c>
      <c r="W6" s="57">
        <f aca="true" t="shared" si="7" ref="W6:W20">IF(V6&lt;&gt;0,SUM($X$3/V6*12),"")</f>
        <v>138.95627644569817</v>
      </c>
      <c r="X6" s="57">
        <f aca="true" t="shared" si="8" ref="X6:X20">IF(V6&lt;&gt;0,SUM(3600/V6*$X$3/5280),"")</f>
        <v>7.895242979869213</v>
      </c>
    </row>
    <row r="7" spans="1:24" ht="15" thickBot="1">
      <c r="A7" s="66"/>
      <c r="B7" t="s">
        <v>107</v>
      </c>
      <c r="C7" s="15"/>
      <c r="D7" s="11">
        <v>22.5</v>
      </c>
      <c r="E7" s="11">
        <v>7.07</v>
      </c>
      <c r="F7" s="11">
        <v>22</v>
      </c>
      <c r="G7" s="11">
        <v>7.3</v>
      </c>
      <c r="H7" s="11">
        <v>22.35</v>
      </c>
      <c r="I7" s="11">
        <v>6.34</v>
      </c>
      <c r="J7" s="11">
        <v>18.8</v>
      </c>
      <c r="K7" s="11">
        <v>6.53</v>
      </c>
      <c r="L7" s="55">
        <f t="shared" si="0"/>
        <v>85.64999999999999</v>
      </c>
      <c r="M7" s="56">
        <f t="shared" si="1"/>
        <v>18.8</v>
      </c>
      <c r="N7" s="56">
        <f t="shared" si="2"/>
        <v>66.85</v>
      </c>
      <c r="O7" s="56">
        <f t="shared" si="3"/>
        <v>22.5</v>
      </c>
      <c r="P7" s="56">
        <f t="shared" si="4"/>
        <v>6.34</v>
      </c>
      <c r="Q7" s="56"/>
      <c r="R7" s="56"/>
      <c r="S7" s="55">
        <v>0</v>
      </c>
      <c r="T7" s="56"/>
      <c r="U7" s="56">
        <f t="shared" si="5"/>
        <v>22.5</v>
      </c>
      <c r="V7" s="56">
        <f t="shared" si="6"/>
        <v>6.34</v>
      </c>
      <c r="W7" s="57">
        <f t="shared" si="7"/>
        <v>155.3943217665615</v>
      </c>
      <c r="X7" s="57">
        <f t="shared" si="8"/>
        <v>8.82922282764554</v>
      </c>
    </row>
    <row r="8" spans="1:24" ht="15" thickBot="1">
      <c r="A8" s="66"/>
      <c r="B8" t="s">
        <v>104</v>
      </c>
      <c r="C8" s="15"/>
      <c r="D8" s="11">
        <v>20.45</v>
      </c>
      <c r="E8" s="11">
        <v>7.85</v>
      </c>
      <c r="F8" s="11">
        <v>21.7</v>
      </c>
      <c r="G8" s="11">
        <v>7.75</v>
      </c>
      <c r="H8" s="11">
        <v>22.75</v>
      </c>
      <c r="I8" s="11">
        <v>7.05</v>
      </c>
      <c r="J8" s="11">
        <v>21.6</v>
      </c>
      <c r="K8" s="11">
        <v>7.81</v>
      </c>
      <c r="L8" s="55">
        <f t="shared" si="0"/>
        <v>86.5</v>
      </c>
      <c r="M8" s="56">
        <f t="shared" si="1"/>
        <v>20.45</v>
      </c>
      <c r="N8" s="56">
        <f t="shared" si="2"/>
        <v>66.05</v>
      </c>
      <c r="O8" s="56">
        <f t="shared" si="3"/>
        <v>22.75</v>
      </c>
      <c r="P8" s="56">
        <f t="shared" si="4"/>
        <v>7.05</v>
      </c>
      <c r="Q8" s="56"/>
      <c r="R8" s="56"/>
      <c r="S8" s="55">
        <v>0</v>
      </c>
      <c r="T8" s="56"/>
      <c r="U8" s="56">
        <f t="shared" si="5"/>
        <v>22.75</v>
      </c>
      <c r="V8" s="56">
        <f t="shared" si="6"/>
        <v>7.05</v>
      </c>
      <c r="W8" s="57">
        <f t="shared" si="7"/>
        <v>139.74468085106383</v>
      </c>
      <c r="X8" s="57">
        <f t="shared" si="8"/>
        <v>7.940038684719536</v>
      </c>
    </row>
    <row r="9" spans="1:24" ht="15" thickBot="1">
      <c r="A9" s="66"/>
      <c r="B9" t="s">
        <v>114</v>
      </c>
      <c r="C9" s="15"/>
      <c r="D9" s="11">
        <v>22.45</v>
      </c>
      <c r="E9" s="11">
        <v>6.84</v>
      </c>
      <c r="F9" s="11">
        <v>23.15</v>
      </c>
      <c r="G9" s="11">
        <v>7.23</v>
      </c>
      <c r="H9" s="11">
        <v>19.1</v>
      </c>
      <c r="I9" s="11">
        <v>7.32</v>
      </c>
      <c r="J9" s="11">
        <v>20.45</v>
      </c>
      <c r="K9" s="11">
        <v>7.45</v>
      </c>
      <c r="L9" s="55">
        <f t="shared" si="0"/>
        <v>85.14999999999999</v>
      </c>
      <c r="M9" s="56">
        <f t="shared" si="1"/>
        <v>19.1</v>
      </c>
      <c r="N9" s="56">
        <f t="shared" si="2"/>
        <v>66.04999999999998</v>
      </c>
      <c r="O9" s="56">
        <f t="shared" si="3"/>
        <v>23.15</v>
      </c>
      <c r="P9" s="56">
        <f t="shared" si="4"/>
        <v>6.84</v>
      </c>
      <c r="Q9" s="56"/>
      <c r="R9" s="56"/>
      <c r="S9" s="55">
        <v>0</v>
      </c>
      <c r="T9" s="56"/>
      <c r="U9" s="56">
        <f t="shared" si="5"/>
        <v>23.15</v>
      </c>
      <c r="V9" s="56">
        <f t="shared" si="6"/>
        <v>6.84</v>
      </c>
      <c r="W9" s="57">
        <f t="shared" si="7"/>
        <v>144.03508771929825</v>
      </c>
      <c r="X9" s="57">
        <f t="shared" si="8"/>
        <v>8.183811802232855</v>
      </c>
    </row>
    <row r="10" spans="1:24" ht="15" thickBot="1">
      <c r="A10" s="66"/>
      <c r="B10" t="s">
        <v>111</v>
      </c>
      <c r="C10" s="15"/>
      <c r="D10" s="11">
        <v>21.7</v>
      </c>
      <c r="E10" s="11">
        <v>7.54</v>
      </c>
      <c r="F10" s="11">
        <v>22.9</v>
      </c>
      <c r="G10" s="11">
        <v>7.04</v>
      </c>
      <c r="H10" s="11">
        <v>18.95</v>
      </c>
      <c r="I10" s="11">
        <v>7.5</v>
      </c>
      <c r="J10" s="11">
        <v>21</v>
      </c>
      <c r="K10" s="11">
        <v>7.61</v>
      </c>
      <c r="L10" s="55">
        <f t="shared" si="0"/>
        <v>84.55</v>
      </c>
      <c r="M10" s="56">
        <f t="shared" si="1"/>
        <v>18.95</v>
      </c>
      <c r="N10" s="56">
        <f t="shared" si="2"/>
        <v>65.6</v>
      </c>
      <c r="O10" s="56">
        <f t="shared" si="3"/>
        <v>22.9</v>
      </c>
      <c r="P10" s="56">
        <f t="shared" si="4"/>
        <v>7.04</v>
      </c>
      <c r="Q10" s="56"/>
      <c r="R10" s="56"/>
      <c r="S10" s="55">
        <v>0</v>
      </c>
      <c r="T10" s="56"/>
      <c r="U10" s="56">
        <f t="shared" si="5"/>
        <v>22.9</v>
      </c>
      <c r="V10" s="56">
        <f t="shared" si="6"/>
        <v>7.04</v>
      </c>
      <c r="W10" s="57">
        <f t="shared" si="7"/>
        <v>139.9431818181818</v>
      </c>
      <c r="X10" s="57">
        <f t="shared" si="8"/>
        <v>7.951317148760331</v>
      </c>
    </row>
    <row r="11" spans="1:24" ht="15" thickBot="1">
      <c r="A11" s="66"/>
      <c r="B11" t="s">
        <v>115</v>
      </c>
      <c r="C11" s="15"/>
      <c r="D11" s="11">
        <v>23.15</v>
      </c>
      <c r="E11" s="11">
        <v>7.43</v>
      </c>
      <c r="F11" s="11">
        <v>20.35</v>
      </c>
      <c r="G11" s="11">
        <v>7.63</v>
      </c>
      <c r="H11" s="11">
        <v>21.75</v>
      </c>
      <c r="I11" s="11">
        <v>7.51</v>
      </c>
      <c r="J11" s="11">
        <v>18.7</v>
      </c>
      <c r="K11" s="11">
        <v>8.01</v>
      </c>
      <c r="L11" s="55">
        <f t="shared" si="0"/>
        <v>83.95</v>
      </c>
      <c r="M11" s="56">
        <f t="shared" si="1"/>
        <v>18.7</v>
      </c>
      <c r="N11" s="56">
        <f t="shared" si="2"/>
        <v>65.25</v>
      </c>
      <c r="O11" s="56">
        <f t="shared" si="3"/>
        <v>23.15</v>
      </c>
      <c r="P11" s="56">
        <f t="shared" si="4"/>
        <v>7.43</v>
      </c>
      <c r="Q11" s="56"/>
      <c r="R11" s="56"/>
      <c r="S11" s="55">
        <v>0</v>
      </c>
      <c r="T11" s="56"/>
      <c r="U11" s="56">
        <f t="shared" si="5"/>
        <v>23.15</v>
      </c>
      <c r="V11" s="56">
        <f t="shared" si="6"/>
        <v>7.43</v>
      </c>
      <c r="W11" s="57">
        <f t="shared" si="7"/>
        <v>132.59757738896366</v>
      </c>
      <c r="X11" s="57">
        <f t="shared" si="8"/>
        <v>7.533953260736572</v>
      </c>
    </row>
    <row r="12" spans="1:24" ht="15" thickBot="1">
      <c r="A12" s="66"/>
      <c r="B12" t="s">
        <v>105</v>
      </c>
      <c r="C12" s="15"/>
      <c r="D12" s="11">
        <v>19.8</v>
      </c>
      <c r="E12" s="11">
        <v>7.54</v>
      </c>
      <c r="F12" s="11">
        <v>23.25</v>
      </c>
      <c r="G12" s="11">
        <v>7.45</v>
      </c>
      <c r="H12" s="11">
        <v>20.6</v>
      </c>
      <c r="I12" s="11">
        <v>7.5</v>
      </c>
      <c r="J12" s="11">
        <v>19.85</v>
      </c>
      <c r="K12" s="11">
        <v>7.59</v>
      </c>
      <c r="L12" s="55">
        <f t="shared" si="0"/>
        <v>83.5</v>
      </c>
      <c r="M12" s="56">
        <f t="shared" si="1"/>
        <v>19.8</v>
      </c>
      <c r="N12" s="56">
        <f t="shared" si="2"/>
        <v>63.7</v>
      </c>
      <c r="O12" s="56">
        <f t="shared" si="3"/>
        <v>23.25</v>
      </c>
      <c r="P12" s="56">
        <f t="shared" si="4"/>
        <v>7.45</v>
      </c>
      <c r="Q12" s="56"/>
      <c r="R12" s="56"/>
      <c r="S12" s="55">
        <v>0</v>
      </c>
      <c r="T12" s="56"/>
      <c r="U12" s="56">
        <f t="shared" si="5"/>
        <v>23.25</v>
      </c>
      <c r="V12" s="56">
        <f t="shared" si="6"/>
        <v>7.45</v>
      </c>
      <c r="W12" s="57">
        <f t="shared" si="7"/>
        <v>132.24161073825502</v>
      </c>
      <c r="X12" s="57">
        <f t="shared" si="8"/>
        <v>7.513727882855399</v>
      </c>
    </row>
    <row r="13" spans="1:24" ht="15" thickBot="1">
      <c r="A13" s="66"/>
      <c r="B13" t="s">
        <v>106</v>
      </c>
      <c r="C13" s="15"/>
      <c r="D13" s="11">
        <v>21.3</v>
      </c>
      <c r="E13" s="11">
        <v>7.52</v>
      </c>
      <c r="F13" s="11">
        <v>21.1</v>
      </c>
      <c r="G13" s="11">
        <v>7.96</v>
      </c>
      <c r="H13" s="11">
        <v>20.85</v>
      </c>
      <c r="I13" s="11">
        <v>7.25</v>
      </c>
      <c r="J13" s="11">
        <v>19.3</v>
      </c>
      <c r="K13" s="11">
        <v>8.56</v>
      </c>
      <c r="L13" s="55">
        <f t="shared" si="0"/>
        <v>82.55000000000001</v>
      </c>
      <c r="M13" s="56">
        <f t="shared" si="1"/>
        <v>19.3</v>
      </c>
      <c r="N13" s="56">
        <f t="shared" si="2"/>
        <v>63.250000000000014</v>
      </c>
      <c r="O13" s="56">
        <f t="shared" si="3"/>
        <v>21.3</v>
      </c>
      <c r="P13" s="56">
        <f t="shared" si="4"/>
        <v>7.25</v>
      </c>
      <c r="Q13" s="56"/>
      <c r="R13" s="56"/>
      <c r="S13" s="55">
        <v>0</v>
      </c>
      <c r="T13" s="56"/>
      <c r="U13" s="56">
        <f t="shared" si="5"/>
        <v>21.3</v>
      </c>
      <c r="V13" s="56">
        <f t="shared" si="6"/>
        <v>7.25</v>
      </c>
      <c r="W13" s="57">
        <f t="shared" si="7"/>
        <v>135.88965517241377</v>
      </c>
      <c r="X13" s="57">
        <f t="shared" si="8"/>
        <v>7.721003134796238</v>
      </c>
    </row>
    <row r="14" spans="1:24" ht="15" thickBot="1">
      <c r="A14" s="66"/>
      <c r="B14" t="s">
        <v>103</v>
      </c>
      <c r="C14" s="15"/>
      <c r="D14" s="11">
        <v>22.15</v>
      </c>
      <c r="E14" s="11">
        <v>7.63</v>
      </c>
      <c r="F14" s="11">
        <v>21.75</v>
      </c>
      <c r="G14" s="11">
        <v>8.01</v>
      </c>
      <c r="H14" s="11">
        <v>18.2</v>
      </c>
      <c r="I14" s="11">
        <v>8.02</v>
      </c>
      <c r="J14" s="11">
        <v>19.2</v>
      </c>
      <c r="K14" s="11">
        <v>8.2</v>
      </c>
      <c r="L14" s="55">
        <f t="shared" si="0"/>
        <v>81.3</v>
      </c>
      <c r="M14" s="56">
        <f t="shared" si="1"/>
        <v>18.2</v>
      </c>
      <c r="N14" s="56">
        <f t="shared" si="2"/>
        <v>63.099999999999994</v>
      </c>
      <c r="O14" s="56">
        <f t="shared" si="3"/>
        <v>22.15</v>
      </c>
      <c r="P14" s="56">
        <f t="shared" si="4"/>
        <v>7.63</v>
      </c>
      <c r="Q14" s="56"/>
      <c r="R14" s="56"/>
      <c r="S14" s="55">
        <v>0</v>
      </c>
      <c r="T14" s="56"/>
      <c r="U14" s="56">
        <f t="shared" si="5"/>
        <v>22.15</v>
      </c>
      <c r="V14" s="56">
        <f t="shared" si="6"/>
        <v>7.63</v>
      </c>
      <c r="W14" s="57">
        <f t="shared" si="7"/>
        <v>129.1218872870249</v>
      </c>
      <c r="X14" s="57">
        <f t="shared" si="8"/>
        <v>7.33647086858096</v>
      </c>
    </row>
    <row r="15" spans="1:24" ht="15" thickBot="1">
      <c r="A15" s="66"/>
      <c r="B15" t="s">
        <v>110</v>
      </c>
      <c r="C15" s="15"/>
      <c r="D15" s="11">
        <v>20.55</v>
      </c>
      <c r="E15" s="11">
        <v>8.12</v>
      </c>
      <c r="F15" s="11">
        <v>21.85</v>
      </c>
      <c r="G15" s="11">
        <v>7.79</v>
      </c>
      <c r="H15" s="11">
        <v>20.25</v>
      </c>
      <c r="I15" s="11">
        <v>7.77</v>
      </c>
      <c r="J15" s="11">
        <v>15.25</v>
      </c>
      <c r="K15" s="11">
        <v>8.28</v>
      </c>
      <c r="L15" s="55">
        <f t="shared" si="0"/>
        <v>77.9</v>
      </c>
      <c r="M15" s="56">
        <f t="shared" si="1"/>
        <v>15.25</v>
      </c>
      <c r="N15" s="56">
        <f t="shared" si="2"/>
        <v>62.650000000000006</v>
      </c>
      <c r="O15" s="56">
        <f t="shared" si="3"/>
        <v>21.85</v>
      </c>
      <c r="P15" s="56">
        <f t="shared" si="4"/>
        <v>7.77</v>
      </c>
      <c r="Q15" s="56"/>
      <c r="R15" s="56"/>
      <c r="S15" s="55">
        <v>0</v>
      </c>
      <c r="T15" s="56"/>
      <c r="U15" s="56">
        <f t="shared" si="5"/>
        <v>21.85</v>
      </c>
      <c r="V15" s="56">
        <f t="shared" si="6"/>
        <v>7.77</v>
      </c>
      <c r="W15" s="57">
        <f t="shared" si="7"/>
        <v>126.79536679536679</v>
      </c>
      <c r="X15" s="57">
        <f t="shared" si="8"/>
        <v>7.204282204282204</v>
      </c>
    </row>
    <row r="16" spans="1:24" ht="15" thickBot="1">
      <c r="A16" s="66"/>
      <c r="B16" t="s">
        <v>108</v>
      </c>
      <c r="C16" s="15"/>
      <c r="D16" s="11">
        <v>21.25</v>
      </c>
      <c r="E16" s="11">
        <v>7.91</v>
      </c>
      <c r="F16" s="11">
        <v>20.7</v>
      </c>
      <c r="G16" s="11">
        <v>8</v>
      </c>
      <c r="H16" s="11">
        <v>20.55</v>
      </c>
      <c r="I16" s="11">
        <v>7.71</v>
      </c>
      <c r="J16" s="11">
        <v>16.15</v>
      </c>
      <c r="K16" s="11">
        <v>8.55</v>
      </c>
      <c r="L16" s="55">
        <f t="shared" si="0"/>
        <v>78.65</v>
      </c>
      <c r="M16" s="56">
        <f t="shared" si="1"/>
        <v>16.15</v>
      </c>
      <c r="N16" s="56">
        <f t="shared" si="2"/>
        <v>62.50000000000001</v>
      </c>
      <c r="O16" s="56">
        <f t="shared" si="3"/>
        <v>21.25</v>
      </c>
      <c r="P16" s="56">
        <f t="shared" si="4"/>
        <v>7.71</v>
      </c>
      <c r="Q16" s="56"/>
      <c r="R16" s="56"/>
      <c r="S16" s="55">
        <v>0</v>
      </c>
      <c r="T16" s="56"/>
      <c r="U16" s="56">
        <f t="shared" si="5"/>
        <v>21.25</v>
      </c>
      <c r="V16" s="56">
        <f t="shared" si="6"/>
        <v>7.71</v>
      </c>
      <c r="W16" s="57">
        <f t="shared" si="7"/>
        <v>127.78210116731518</v>
      </c>
      <c r="X16" s="57">
        <f t="shared" si="8"/>
        <v>7.260346657233817</v>
      </c>
    </row>
    <row r="17" spans="1:24" ht="15" thickBot="1">
      <c r="A17" s="66"/>
      <c r="B17" t="s">
        <v>113</v>
      </c>
      <c r="C17" s="15"/>
      <c r="D17" s="11">
        <v>19.45</v>
      </c>
      <c r="E17" s="11">
        <v>7.86</v>
      </c>
      <c r="F17" s="11">
        <v>20.8</v>
      </c>
      <c r="G17" s="11">
        <v>8.16</v>
      </c>
      <c r="H17" s="11">
        <v>18.5</v>
      </c>
      <c r="I17" s="11">
        <v>8.58</v>
      </c>
      <c r="J17" s="11">
        <v>19.75</v>
      </c>
      <c r="K17" s="11">
        <v>7.97</v>
      </c>
      <c r="L17" s="55">
        <f t="shared" si="0"/>
        <v>78.5</v>
      </c>
      <c r="M17" s="56">
        <f t="shared" si="1"/>
        <v>18.5</v>
      </c>
      <c r="N17" s="56">
        <f t="shared" si="2"/>
        <v>60</v>
      </c>
      <c r="O17" s="56">
        <f t="shared" si="3"/>
        <v>20.8</v>
      </c>
      <c r="P17" s="56">
        <f t="shared" si="4"/>
        <v>7.86</v>
      </c>
      <c r="Q17" s="56"/>
      <c r="R17" s="56"/>
      <c r="S17" s="55">
        <v>0</v>
      </c>
      <c r="T17" s="56"/>
      <c r="U17" s="56">
        <f t="shared" si="5"/>
        <v>20.8</v>
      </c>
      <c r="V17" s="56">
        <f t="shared" si="6"/>
        <v>7.86</v>
      </c>
      <c r="W17" s="57">
        <f t="shared" si="7"/>
        <v>125.34351145038167</v>
      </c>
      <c r="X17" s="57">
        <f t="shared" si="8"/>
        <v>7.121790423317139</v>
      </c>
    </row>
    <row r="18" spans="1:24" ht="15" thickBot="1">
      <c r="A18" s="66"/>
      <c r="B18" t="s">
        <v>112</v>
      </c>
      <c r="C18" s="15"/>
      <c r="D18" s="11">
        <v>21.15</v>
      </c>
      <c r="E18" s="11">
        <v>7.96</v>
      </c>
      <c r="F18" s="11">
        <v>16.75</v>
      </c>
      <c r="G18" s="11">
        <v>9.33</v>
      </c>
      <c r="H18" s="11">
        <v>18.95</v>
      </c>
      <c r="I18" s="11">
        <v>6.45</v>
      </c>
      <c r="J18" s="11">
        <v>19.6</v>
      </c>
      <c r="K18" s="11">
        <v>8.32</v>
      </c>
      <c r="L18" s="55">
        <f t="shared" si="0"/>
        <v>76.44999999999999</v>
      </c>
      <c r="M18" s="56">
        <f t="shared" si="1"/>
        <v>16.75</v>
      </c>
      <c r="N18" s="56">
        <f t="shared" si="2"/>
        <v>59.69999999999999</v>
      </c>
      <c r="O18" s="56">
        <f t="shared" si="3"/>
        <v>21.15</v>
      </c>
      <c r="P18" s="56">
        <f t="shared" si="4"/>
        <v>6.45</v>
      </c>
      <c r="Q18" s="56"/>
      <c r="R18" s="56"/>
      <c r="S18" s="55">
        <v>0</v>
      </c>
      <c r="T18" s="56"/>
      <c r="U18" s="56">
        <f t="shared" si="5"/>
        <v>21.15</v>
      </c>
      <c r="V18" s="56">
        <f t="shared" si="6"/>
        <v>6.45</v>
      </c>
      <c r="W18" s="57">
        <f t="shared" si="7"/>
        <v>152.74418604651163</v>
      </c>
      <c r="X18" s="57">
        <f t="shared" si="8"/>
        <v>8.678646934460886</v>
      </c>
    </row>
    <row r="19" spans="1:24" ht="15" thickBot="1">
      <c r="A19" s="66"/>
      <c r="B19" t="s">
        <v>117</v>
      </c>
      <c r="C19" s="15"/>
      <c r="D19" s="11">
        <v>19.4</v>
      </c>
      <c r="E19" s="11">
        <v>7.73</v>
      </c>
      <c r="F19" s="11">
        <v>21.2</v>
      </c>
      <c r="G19" s="11">
        <v>7.37</v>
      </c>
      <c r="H19" s="11">
        <v>18.05</v>
      </c>
      <c r="I19" s="11">
        <v>7.76</v>
      </c>
      <c r="J19" s="11">
        <v>16.35</v>
      </c>
      <c r="K19" s="11">
        <v>8.77</v>
      </c>
      <c r="L19" s="55">
        <f t="shared" si="0"/>
        <v>75</v>
      </c>
      <c r="M19" s="56">
        <f t="shared" si="1"/>
        <v>16.35</v>
      </c>
      <c r="N19" s="56">
        <f t="shared" si="2"/>
        <v>58.65</v>
      </c>
      <c r="O19" s="56">
        <f t="shared" si="3"/>
        <v>21.2</v>
      </c>
      <c r="P19" s="56">
        <f t="shared" si="4"/>
        <v>7.37</v>
      </c>
      <c r="Q19" s="56"/>
      <c r="R19" s="56"/>
      <c r="S19" s="55">
        <v>0</v>
      </c>
      <c r="T19" s="56"/>
      <c r="U19" s="56">
        <f t="shared" si="5"/>
        <v>21.2</v>
      </c>
      <c r="V19" s="56">
        <f t="shared" si="6"/>
        <v>7.37</v>
      </c>
      <c r="W19" s="57">
        <f t="shared" si="7"/>
        <v>133.67706919945726</v>
      </c>
      <c r="X19" s="57">
        <f t="shared" si="8"/>
        <v>7.595288022696435</v>
      </c>
    </row>
    <row r="20" spans="1:24" ht="15">
      <c r="A20" s="66"/>
      <c r="B20" t="s">
        <v>109</v>
      </c>
      <c r="C20" s="15"/>
      <c r="D20" s="11">
        <v>19.05</v>
      </c>
      <c r="E20" s="11">
        <v>8.19</v>
      </c>
      <c r="F20" s="11">
        <v>18.4</v>
      </c>
      <c r="G20" s="11">
        <v>8.51</v>
      </c>
      <c r="H20" s="11">
        <v>17.5</v>
      </c>
      <c r="I20" s="11">
        <v>7.65</v>
      </c>
      <c r="J20" s="11">
        <v>18.15</v>
      </c>
      <c r="K20" s="11">
        <v>6.92</v>
      </c>
      <c r="L20" s="55">
        <f t="shared" si="0"/>
        <v>73.1</v>
      </c>
      <c r="M20" s="56">
        <f t="shared" si="1"/>
        <v>17.5</v>
      </c>
      <c r="N20" s="56">
        <f t="shared" si="2"/>
        <v>55.599999999999994</v>
      </c>
      <c r="O20" s="56">
        <f t="shared" si="3"/>
        <v>19.05</v>
      </c>
      <c r="P20" s="56">
        <f t="shared" si="4"/>
        <v>6.92</v>
      </c>
      <c r="Q20" s="56"/>
      <c r="R20" s="56"/>
      <c r="S20" s="55">
        <v>0</v>
      </c>
      <c r="T20" s="56"/>
      <c r="U20" s="56">
        <f t="shared" si="5"/>
        <v>19.05</v>
      </c>
      <c r="V20" s="56">
        <f t="shared" si="6"/>
        <v>6.92</v>
      </c>
      <c r="W20" s="57">
        <f t="shared" si="7"/>
        <v>142.36994219653178</v>
      </c>
      <c r="X20" s="57">
        <f t="shared" si="8"/>
        <v>8.08920126116658</v>
      </c>
    </row>
    <row r="21" spans="1:24" ht="12.75">
      <c r="A21"/>
      <c r="B21"/>
      <c r="C21"/>
      <c r="D21" s="11"/>
      <c r="E21" s="11"/>
      <c r="F21" s="11"/>
      <c r="G21" s="11"/>
      <c r="H21" s="11"/>
      <c r="I21" s="11"/>
      <c r="J21" s="11"/>
      <c r="K21" s="11"/>
      <c r="L21"/>
      <c r="M21"/>
      <c r="N21"/>
      <c r="O21"/>
      <c r="P21"/>
      <c r="Q21"/>
      <c r="R21"/>
      <c r="S21"/>
      <c r="T21"/>
      <c r="U21"/>
      <c r="V21"/>
      <c r="W21"/>
      <c r="X21"/>
    </row>
    <row r="22" spans="1:24" ht="12.75">
      <c r="A22"/>
      <c r="B22"/>
      <c r="C22"/>
      <c r="D22" s="11"/>
      <c r="E22" s="11"/>
      <c r="F22" s="11"/>
      <c r="G22" s="11"/>
      <c r="H22" s="11"/>
      <c r="I22" s="11"/>
      <c r="J22" s="11"/>
      <c r="K22" s="11"/>
      <c r="L22"/>
      <c r="M22"/>
      <c r="N22"/>
      <c r="O22"/>
      <c r="P22"/>
      <c r="Q22"/>
      <c r="R22"/>
      <c r="S22"/>
      <c r="T22"/>
      <c r="U22"/>
      <c r="V22"/>
      <c r="W22"/>
      <c r="X22"/>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36" t="s">
        <v>33</v>
      </c>
      <c r="B1" s="136"/>
      <c r="C1" s="136"/>
      <c r="D1" s="136"/>
      <c r="E1" s="136"/>
    </row>
    <row r="2" spans="1:5" ht="20.25">
      <c r="A2" s="136" t="s">
        <v>100</v>
      </c>
      <c r="B2" s="136"/>
      <c r="C2" s="136"/>
      <c r="D2" s="136"/>
      <c r="E2" s="136"/>
    </row>
    <row r="3" spans="1:5" ht="20.25">
      <c r="A3" s="136"/>
      <c r="B3" s="136"/>
      <c r="C3" s="136"/>
      <c r="D3" s="136"/>
      <c r="E3" s="136"/>
    </row>
    <row r="4" spans="1:26" ht="17.25">
      <c r="A4" s="41" t="s">
        <v>34</v>
      </c>
      <c r="B4" s="41" t="s">
        <v>35</v>
      </c>
      <c r="H4" s="30"/>
      <c r="Z4" s="14">
        <f aca="true" ca="1" t="shared" si="0" ref="Z4:Z35">IF(ISBLANK(A4),"",RAND())</f>
        <v>0.2977971907554269</v>
      </c>
    </row>
    <row r="5" spans="1:26" ht="12.75">
      <c r="A5" s="12" t="s">
        <v>130</v>
      </c>
      <c r="B5" s="12" t="s">
        <v>131</v>
      </c>
      <c r="Z5" s="14">
        <f ca="1" t="shared" si="0"/>
        <v>0.0327488474166977</v>
      </c>
    </row>
    <row r="6" spans="1:26" ht="12.75">
      <c r="A6" s="42" t="s">
        <v>118</v>
      </c>
      <c r="B6" s="12" t="s">
        <v>119</v>
      </c>
      <c r="Z6" s="14">
        <f ca="1" t="shared" si="0"/>
        <v>0.8149501346546604</v>
      </c>
    </row>
    <row r="7" spans="1:26" ht="12.75">
      <c r="A7" s="12" t="s">
        <v>124</v>
      </c>
      <c r="B7" s="12" t="s">
        <v>119</v>
      </c>
      <c r="Z7" s="14">
        <f ca="1" t="shared" si="0"/>
        <v>0.4115920666777493</v>
      </c>
    </row>
    <row r="8" spans="1:26" ht="12.75">
      <c r="A8" s="12" t="s">
        <v>132</v>
      </c>
      <c r="B8" s="12" t="s">
        <v>131</v>
      </c>
      <c r="H8" s="30"/>
      <c r="Z8" s="14">
        <f ca="1" t="shared" si="0"/>
        <v>0.8377574793881286</v>
      </c>
    </row>
    <row r="9" spans="1:26" ht="12.75">
      <c r="A9" s="12" t="s">
        <v>128</v>
      </c>
      <c r="B9" s="12" t="s">
        <v>127</v>
      </c>
      <c r="Z9" s="14">
        <f ca="1" t="shared" si="0"/>
        <v>0.4968899142212537</v>
      </c>
    </row>
    <row r="10" spans="1:26" ht="12.75">
      <c r="A10" s="12" t="s">
        <v>126</v>
      </c>
      <c r="B10" s="12" t="s">
        <v>127</v>
      </c>
      <c r="Z10" s="14">
        <f ca="1" t="shared" si="0"/>
        <v>0.5442710073224948</v>
      </c>
    </row>
    <row r="11" spans="1:26" ht="12.75">
      <c r="A11" s="12" t="s">
        <v>134</v>
      </c>
      <c r="B11" s="12" t="s">
        <v>131</v>
      </c>
      <c r="Z11" s="14">
        <f ca="1" t="shared" si="0"/>
        <v>0.40379443579375796</v>
      </c>
    </row>
    <row r="12" spans="1:26" ht="12.75">
      <c r="A12" s="12" t="s">
        <v>122</v>
      </c>
      <c r="B12" s="12" t="s">
        <v>119</v>
      </c>
      <c r="Z12" s="14">
        <f ca="1" t="shared" si="0"/>
        <v>0.47107212337578286</v>
      </c>
    </row>
    <row r="13" spans="1:26" ht="12.75">
      <c r="A13" s="12" t="s">
        <v>123</v>
      </c>
      <c r="B13" s="12" t="s">
        <v>119</v>
      </c>
      <c r="Z13" s="14">
        <f ca="1" t="shared" si="0"/>
        <v>0.6106506735634536</v>
      </c>
    </row>
    <row r="14" spans="1:26" ht="12.75">
      <c r="A14" s="12" t="s">
        <v>125</v>
      </c>
      <c r="B14" s="12" t="s">
        <v>119</v>
      </c>
      <c r="Z14" s="14">
        <f ca="1" t="shared" si="0"/>
        <v>0.45701384217567687</v>
      </c>
    </row>
    <row r="15" spans="1:26" ht="12.75">
      <c r="A15" s="12" t="s">
        <v>120</v>
      </c>
      <c r="B15" s="12" t="s">
        <v>119</v>
      </c>
      <c r="Z15" s="14">
        <f ca="1" t="shared" si="0"/>
        <v>0.8365994434195345</v>
      </c>
    </row>
    <row r="16" spans="1:26" ht="12.75">
      <c r="A16" s="12" t="s">
        <v>121</v>
      </c>
      <c r="B16" s="12" t="s">
        <v>119</v>
      </c>
      <c r="Z16" s="14">
        <f ca="1" t="shared" si="0"/>
        <v>0.45446082324848547</v>
      </c>
    </row>
    <row r="17" spans="1:26" ht="12.75">
      <c r="A17" s="12" t="s">
        <v>133</v>
      </c>
      <c r="B17" s="12" t="s">
        <v>131</v>
      </c>
      <c r="Z17" s="14">
        <f ca="1" t="shared" si="0"/>
        <v>0.827532070811098</v>
      </c>
    </row>
    <row r="18" spans="1:26" ht="12.75">
      <c r="A18" s="12" t="s">
        <v>136</v>
      </c>
      <c r="B18" s="12" t="s">
        <v>131</v>
      </c>
      <c r="Z18" s="14">
        <f ca="1" t="shared" si="0"/>
        <v>0.1305454098554888</v>
      </c>
    </row>
    <row r="19" spans="1:26" ht="12.75">
      <c r="A19" s="12" t="s">
        <v>129</v>
      </c>
      <c r="B19" s="12" t="s">
        <v>127</v>
      </c>
      <c r="Z19" s="14">
        <f ca="1" t="shared" si="0"/>
        <v>0.1671745669328395</v>
      </c>
    </row>
    <row r="20" spans="1:26" ht="12.75">
      <c r="A20" s="12" t="s">
        <v>135</v>
      </c>
      <c r="B20" s="12" t="s">
        <v>131</v>
      </c>
      <c r="Z20" s="14">
        <f ca="1" t="shared" si="0"/>
        <v>0.8764809304968797</v>
      </c>
    </row>
    <row r="21" spans="1:26" ht="12.75">
      <c r="A21" s="12"/>
      <c r="B21" s="12"/>
      <c r="Z21" s="14">
        <f ca="1" t="shared" si="0"/>
      </c>
    </row>
    <row r="22" spans="1:26" ht="12.75">
      <c r="A22" s="12"/>
      <c r="B22" s="12"/>
      <c r="Z22" s="14">
        <f ca="1" t="shared" si="0"/>
      </c>
    </row>
    <row r="23" spans="1:26" ht="12.75">
      <c r="A23" s="12"/>
      <c r="B23" s="12"/>
      <c r="Z23" s="14">
        <f ca="1" t="shared" si="0"/>
      </c>
    </row>
    <row r="24" spans="1:26" ht="12.75">
      <c r="A24" s="12"/>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H32" s="30"/>
      <c r="J32" s="14">
        <f ca="1">IF(ISBLANK(E31),"",RAND())</f>
      </c>
      <c r="Z32" s="14">
        <f ca="1" t="shared" si="0"/>
      </c>
    </row>
    <row r="33" spans="1:26" ht="12.75">
      <c r="A33" s="42"/>
      <c r="B33" s="12"/>
      <c r="Z33" s="14">
        <f ca="1" t="shared" si="0"/>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2"/>
  <dimension ref="B2:Z500"/>
  <sheetViews>
    <sheetView tabSelected="1" workbookViewId="0" topLeftCell="A1">
      <selection activeCell="I28" sqref="I27:I28"/>
    </sheetView>
  </sheetViews>
  <sheetFormatPr defaultColWidth="9.140625" defaultRowHeight="12.75"/>
  <cols>
    <col min="1" max="1" width="1.421875" style="14" customWidth="1"/>
    <col min="2" max="2" width="4.57421875" style="14" customWidth="1"/>
    <col min="3" max="3" width="17.28125" style="14" customWidth="1"/>
    <col min="4" max="4" width="15.140625" style="14" customWidth="1"/>
    <col min="5" max="12" width="9.140625" style="14" customWidth="1"/>
    <col min="13" max="14" width="9.140625" style="14" hidden="1" customWidth="1"/>
    <col min="15" max="15" width="9.140625" style="14" customWidth="1"/>
    <col min="16" max="16" width="9.140625" style="14" hidden="1" customWidth="1"/>
    <col min="17" max="17" width="3.57421875" style="14" customWidth="1"/>
    <col min="18" max="18" width="9.140625" style="14" customWidth="1"/>
    <col min="19" max="20" width="4.28125" style="14" customWidth="1"/>
    <col min="21" max="21" width="7.00390625" style="14" customWidth="1"/>
    <col min="22" max="22" width="7.28125" style="14" customWidth="1"/>
    <col min="23" max="24" width="9.140625" style="14" customWidth="1"/>
    <col min="25" max="25" width="9.8515625" style="14" customWidth="1"/>
    <col min="26" max="26" width="9.140625" style="14" hidden="1" customWidth="1"/>
    <col min="27" max="16384" width="9.140625" style="14" customWidth="1"/>
  </cols>
  <sheetData>
    <row r="1" ht="4.5" customHeight="1" thickBot="1"/>
    <row r="2" spans="2:26" ht="15.75" thickTop="1">
      <c r="B2" s="90"/>
      <c r="C2" s="91" t="s">
        <v>161</v>
      </c>
      <c r="D2" s="135">
        <v>40510</v>
      </c>
      <c r="E2" s="92"/>
      <c r="F2" s="92"/>
      <c r="G2" s="93"/>
      <c r="H2" s="93"/>
      <c r="I2" s="94"/>
      <c r="J2" s="94"/>
      <c r="K2" s="95"/>
      <c r="L2" s="95"/>
      <c r="M2" s="91" t="s">
        <v>1</v>
      </c>
      <c r="N2" s="91" t="s">
        <v>1</v>
      </c>
      <c r="O2" s="96" t="s">
        <v>1</v>
      </c>
      <c r="P2" s="96" t="s">
        <v>1</v>
      </c>
      <c r="Q2" s="134" t="s">
        <v>156</v>
      </c>
      <c r="R2" s="97" t="s">
        <v>2</v>
      </c>
      <c r="S2" s="98" t="s">
        <v>4</v>
      </c>
      <c r="T2" s="98" t="s">
        <v>4</v>
      </c>
      <c r="U2" s="96" t="s">
        <v>4</v>
      </c>
      <c r="V2" s="96" t="s">
        <v>4</v>
      </c>
      <c r="W2" s="96" t="s">
        <v>3</v>
      </c>
      <c r="X2" s="97" t="s">
        <v>2</v>
      </c>
      <c r="Y2" s="99" t="s">
        <v>72</v>
      </c>
      <c r="Z2" s="87">
        <v>82.16</v>
      </c>
    </row>
    <row r="3" spans="2:26" ht="31.5" thickBot="1">
      <c r="B3" s="100" t="s">
        <v>5</v>
      </c>
      <c r="C3" s="101" t="s">
        <v>6</v>
      </c>
      <c r="D3" s="102" t="s">
        <v>7</v>
      </c>
      <c r="E3" s="103" t="s">
        <v>8</v>
      </c>
      <c r="F3" s="103" t="s">
        <v>9</v>
      </c>
      <c r="G3" s="104" t="s">
        <v>8</v>
      </c>
      <c r="H3" s="104" t="s">
        <v>9</v>
      </c>
      <c r="I3" s="105" t="s">
        <v>8</v>
      </c>
      <c r="J3" s="105" t="s">
        <v>9</v>
      </c>
      <c r="K3" s="106" t="s">
        <v>8</v>
      </c>
      <c r="L3" s="106" t="s">
        <v>9</v>
      </c>
      <c r="M3" s="107" t="s">
        <v>10</v>
      </c>
      <c r="N3" s="107" t="s">
        <v>11</v>
      </c>
      <c r="O3" s="107" t="s">
        <v>13</v>
      </c>
      <c r="P3" s="107" t="s">
        <v>12</v>
      </c>
      <c r="Q3" s="107" t="s">
        <v>157</v>
      </c>
      <c r="R3" s="107" t="s">
        <v>14</v>
      </c>
      <c r="S3" s="108" t="s">
        <v>0</v>
      </c>
      <c r="T3" s="108" t="s">
        <v>15</v>
      </c>
      <c r="U3" s="107" t="s">
        <v>3</v>
      </c>
      <c r="V3" s="107" t="s">
        <v>16</v>
      </c>
      <c r="W3" s="107" t="s">
        <v>17</v>
      </c>
      <c r="X3" s="107" t="s">
        <v>18</v>
      </c>
      <c r="Y3" s="109" t="s">
        <v>74</v>
      </c>
      <c r="Z3" s="88" t="s">
        <v>73</v>
      </c>
    </row>
    <row r="4" spans="2:26" ht="18.75" customHeight="1" thickBot="1">
      <c r="B4" s="110">
        <v>1</v>
      </c>
      <c r="C4" s="111" t="s">
        <v>140</v>
      </c>
      <c r="D4" s="112" t="s">
        <v>137</v>
      </c>
      <c r="E4" s="113">
        <v>47.5</v>
      </c>
      <c r="F4" s="114">
        <v>3.48</v>
      </c>
      <c r="G4" s="115">
        <v>26.85</v>
      </c>
      <c r="H4" s="115">
        <v>4.77</v>
      </c>
      <c r="I4" s="113">
        <v>43.6</v>
      </c>
      <c r="J4" s="114">
        <v>3.61</v>
      </c>
      <c r="K4" s="113">
        <v>40.2</v>
      </c>
      <c r="L4" s="114">
        <v>3.59</v>
      </c>
      <c r="M4" s="116">
        <f aca="true" t="shared" si="0" ref="M4:M20">SUM(E4,G4,I4,K4)</f>
        <v>158.14999999999998</v>
      </c>
      <c r="N4" s="116">
        <f aca="true" t="shared" si="1" ref="N4:N20">IF(COUNT(E4,G4,I4,K4)=4,MINA(E4,G4,I4,K4),0)</f>
        <v>26.85</v>
      </c>
      <c r="O4" s="116">
        <f aca="true" t="shared" si="2" ref="O4:O20">SUM(M4-N4)</f>
        <v>131.29999999999998</v>
      </c>
      <c r="P4" s="116">
        <f aca="true" t="shared" si="3" ref="P4:P20">MAX(E4,G4,I4,K4)</f>
        <v>47.5</v>
      </c>
      <c r="Q4" s="117">
        <v>1</v>
      </c>
      <c r="R4" s="116">
        <f aca="true" t="shared" si="4" ref="R4:R18">MIN(F4,H4,J4,L4)</f>
        <v>3.48</v>
      </c>
      <c r="S4" s="118"/>
      <c r="T4" s="116" t="s">
        <v>158</v>
      </c>
      <c r="U4" s="116">
        <v>44.75</v>
      </c>
      <c r="V4" s="116">
        <v>3.56</v>
      </c>
      <c r="W4" s="116">
        <f aca="true" t="shared" si="5" ref="W4:W20">MAX(P4,U4)</f>
        <v>47.5</v>
      </c>
      <c r="X4" s="116">
        <f aca="true" t="shared" si="6" ref="X4:X20">MIN(R4,V4)</f>
        <v>3.48</v>
      </c>
      <c r="Y4" s="119">
        <f aca="true" t="shared" si="7" ref="Y4:Y20">IF(X4&lt;&gt;0,SUM($Z$2/X4*12),"")</f>
        <v>283.31034482758616</v>
      </c>
      <c r="Z4" s="89">
        <f>IF(X4&lt;&gt;0,SUM(3600/X4*$Z$2/5280),"")</f>
        <v>16.097178683385582</v>
      </c>
    </row>
    <row r="5" spans="2:26" ht="18.75" customHeight="1" thickBot="1">
      <c r="B5" s="120">
        <v>2</v>
      </c>
      <c r="C5" s="111" t="s">
        <v>141</v>
      </c>
      <c r="D5" s="112" t="s">
        <v>137</v>
      </c>
      <c r="E5" s="115">
        <v>36.65</v>
      </c>
      <c r="F5" s="115">
        <v>4.36</v>
      </c>
      <c r="G5" s="113">
        <v>35.8</v>
      </c>
      <c r="H5" s="114">
        <v>4.37</v>
      </c>
      <c r="I5" s="115">
        <v>36.65</v>
      </c>
      <c r="J5" s="115">
        <v>4.15</v>
      </c>
      <c r="K5" s="115">
        <v>35.9</v>
      </c>
      <c r="L5" s="115">
        <v>4.42</v>
      </c>
      <c r="M5" s="116">
        <f t="shared" si="0"/>
        <v>145</v>
      </c>
      <c r="N5" s="116">
        <f t="shared" si="1"/>
        <v>35.8</v>
      </c>
      <c r="O5" s="116">
        <f t="shared" si="2"/>
        <v>109.2</v>
      </c>
      <c r="P5" s="116">
        <f t="shared" si="3"/>
        <v>36.65</v>
      </c>
      <c r="Q5" s="117">
        <v>2</v>
      </c>
      <c r="R5" s="116">
        <f t="shared" si="4"/>
        <v>4.15</v>
      </c>
      <c r="S5" s="121"/>
      <c r="T5" s="116" t="s">
        <v>158</v>
      </c>
      <c r="U5" s="116">
        <v>38.6</v>
      </c>
      <c r="V5" s="116">
        <v>4.22</v>
      </c>
      <c r="W5" s="116">
        <f t="shared" si="5"/>
        <v>38.6</v>
      </c>
      <c r="X5" s="116">
        <f t="shared" si="6"/>
        <v>4.15</v>
      </c>
      <c r="Y5" s="119">
        <f t="shared" si="7"/>
        <v>237.57108433734936</v>
      </c>
      <c r="Z5" s="89">
        <f aca="true" t="shared" si="8" ref="Z5:Z20">IF(X5&lt;&gt;0,SUM(3600/X5*$Z$2/5280),"")</f>
        <v>13.498357064622123</v>
      </c>
    </row>
    <row r="6" spans="2:26" ht="18.75" customHeight="1" thickBot="1">
      <c r="B6" s="120">
        <v>3</v>
      </c>
      <c r="C6" s="111" t="s">
        <v>142</v>
      </c>
      <c r="D6" s="112" t="s">
        <v>137</v>
      </c>
      <c r="E6" s="115">
        <v>36.05</v>
      </c>
      <c r="F6" s="115">
        <v>4.49</v>
      </c>
      <c r="G6" s="115">
        <v>33</v>
      </c>
      <c r="H6" s="115">
        <v>4.52</v>
      </c>
      <c r="I6" s="115">
        <v>36.35</v>
      </c>
      <c r="J6" s="115">
        <v>4.55</v>
      </c>
      <c r="K6" s="115">
        <v>34.8</v>
      </c>
      <c r="L6" s="115">
        <v>4.6</v>
      </c>
      <c r="M6" s="116">
        <f t="shared" si="0"/>
        <v>140.2</v>
      </c>
      <c r="N6" s="116">
        <f t="shared" si="1"/>
        <v>33</v>
      </c>
      <c r="O6" s="116">
        <f t="shared" si="2"/>
        <v>107.19999999999999</v>
      </c>
      <c r="P6" s="116">
        <f t="shared" si="3"/>
        <v>36.35</v>
      </c>
      <c r="Q6" s="117">
        <v>3</v>
      </c>
      <c r="R6" s="116">
        <f t="shared" si="4"/>
        <v>4.49</v>
      </c>
      <c r="S6" s="122"/>
      <c r="T6" s="116" t="s">
        <v>158</v>
      </c>
      <c r="U6" s="116">
        <v>35.85</v>
      </c>
      <c r="V6" s="116">
        <v>4.33</v>
      </c>
      <c r="W6" s="116">
        <f t="shared" si="5"/>
        <v>36.35</v>
      </c>
      <c r="X6" s="116">
        <f t="shared" si="6"/>
        <v>4.33</v>
      </c>
      <c r="Y6" s="119">
        <f t="shared" si="7"/>
        <v>227.69515011547344</v>
      </c>
      <c r="Z6" s="89">
        <f t="shared" si="8"/>
        <v>12.937224438379172</v>
      </c>
    </row>
    <row r="7" spans="2:26" ht="18.75" customHeight="1" thickBot="1">
      <c r="B7" s="120">
        <v>4</v>
      </c>
      <c r="C7" s="111" t="s">
        <v>143</v>
      </c>
      <c r="D7" s="112" t="s">
        <v>137</v>
      </c>
      <c r="E7" s="115">
        <v>29.3</v>
      </c>
      <c r="F7" s="115">
        <v>5.15</v>
      </c>
      <c r="G7" s="115">
        <v>31.55</v>
      </c>
      <c r="H7" s="115">
        <v>5.26</v>
      </c>
      <c r="I7" s="115">
        <v>34.9</v>
      </c>
      <c r="J7" s="115">
        <v>4.86</v>
      </c>
      <c r="K7" s="115">
        <v>20.9</v>
      </c>
      <c r="L7" s="115">
        <v>5.34</v>
      </c>
      <c r="M7" s="116">
        <f t="shared" si="0"/>
        <v>116.65</v>
      </c>
      <c r="N7" s="116">
        <f t="shared" si="1"/>
        <v>20.9</v>
      </c>
      <c r="O7" s="116">
        <f t="shared" si="2"/>
        <v>95.75</v>
      </c>
      <c r="P7" s="116">
        <f t="shared" si="3"/>
        <v>34.9</v>
      </c>
      <c r="Q7" s="117">
        <v>4</v>
      </c>
      <c r="R7" s="116">
        <f t="shared" si="4"/>
        <v>4.86</v>
      </c>
      <c r="S7" s="123"/>
      <c r="T7" s="116" t="s">
        <v>158</v>
      </c>
      <c r="U7" s="116">
        <v>27.8</v>
      </c>
      <c r="V7" s="116">
        <v>5.32</v>
      </c>
      <c r="W7" s="116">
        <f t="shared" si="5"/>
        <v>34.9</v>
      </c>
      <c r="X7" s="116">
        <f t="shared" si="6"/>
        <v>4.86</v>
      </c>
      <c r="Y7" s="119">
        <f t="shared" si="7"/>
        <v>202.86419753086417</v>
      </c>
      <c r="Z7" s="89">
        <f t="shared" si="8"/>
        <v>11.526374859708191</v>
      </c>
    </row>
    <row r="8" spans="2:26" ht="18.75" customHeight="1" thickBot="1">
      <c r="B8" s="120">
        <v>5</v>
      </c>
      <c r="C8" s="111" t="s">
        <v>144</v>
      </c>
      <c r="D8" s="112" t="s">
        <v>137</v>
      </c>
      <c r="E8" s="115">
        <v>31</v>
      </c>
      <c r="F8" s="115">
        <v>5.21</v>
      </c>
      <c r="G8" s="115">
        <v>28.25</v>
      </c>
      <c r="H8" s="115">
        <v>5.07</v>
      </c>
      <c r="I8" s="115">
        <v>27.4</v>
      </c>
      <c r="J8" s="115">
        <v>4.91</v>
      </c>
      <c r="K8" s="115">
        <v>29.85</v>
      </c>
      <c r="L8" s="115">
        <v>5.31</v>
      </c>
      <c r="M8" s="116">
        <f t="shared" si="0"/>
        <v>116.5</v>
      </c>
      <c r="N8" s="116">
        <f t="shared" si="1"/>
        <v>27.4</v>
      </c>
      <c r="O8" s="116">
        <f t="shared" si="2"/>
        <v>89.1</v>
      </c>
      <c r="P8" s="116">
        <f t="shared" si="3"/>
        <v>31</v>
      </c>
      <c r="Q8" s="117">
        <v>6</v>
      </c>
      <c r="R8" s="116">
        <f t="shared" si="4"/>
        <v>4.91</v>
      </c>
      <c r="S8" s="118"/>
      <c r="T8" s="116" t="s">
        <v>159</v>
      </c>
      <c r="U8" s="116">
        <v>31.2</v>
      </c>
      <c r="V8" s="116">
        <v>5.22</v>
      </c>
      <c r="W8" s="116">
        <f t="shared" si="5"/>
        <v>31.2</v>
      </c>
      <c r="X8" s="116">
        <f t="shared" si="6"/>
        <v>4.91</v>
      </c>
      <c r="Y8" s="119">
        <f t="shared" si="7"/>
        <v>200.79837067209775</v>
      </c>
      <c r="Z8" s="89">
        <f t="shared" si="8"/>
        <v>11.408998333641918</v>
      </c>
    </row>
    <row r="9" spans="2:26" ht="18.75" customHeight="1" thickBot="1">
      <c r="B9" s="120">
        <v>6</v>
      </c>
      <c r="C9" s="111" t="s">
        <v>145</v>
      </c>
      <c r="D9" s="112" t="s">
        <v>138</v>
      </c>
      <c r="E9" s="115">
        <v>23.9</v>
      </c>
      <c r="F9" s="115">
        <v>5.17</v>
      </c>
      <c r="G9" s="115">
        <v>21.2</v>
      </c>
      <c r="H9" s="115">
        <v>6.1</v>
      </c>
      <c r="I9" s="115">
        <v>30.9</v>
      </c>
      <c r="J9" s="115">
        <v>5.29</v>
      </c>
      <c r="K9" s="115">
        <v>28.8</v>
      </c>
      <c r="L9" s="115">
        <v>5.45</v>
      </c>
      <c r="M9" s="116">
        <f t="shared" si="0"/>
        <v>104.8</v>
      </c>
      <c r="N9" s="116">
        <f t="shared" si="1"/>
        <v>21.2</v>
      </c>
      <c r="O9" s="116">
        <f t="shared" si="2"/>
        <v>83.6</v>
      </c>
      <c r="P9" s="116">
        <f t="shared" si="3"/>
        <v>30.9</v>
      </c>
      <c r="Q9" s="117">
        <v>7</v>
      </c>
      <c r="R9" s="116">
        <f t="shared" si="4"/>
        <v>5.17</v>
      </c>
      <c r="S9" s="123"/>
      <c r="T9" s="116" t="s">
        <v>159</v>
      </c>
      <c r="U9" s="116">
        <v>27.65</v>
      </c>
      <c r="V9" s="116">
        <v>5.15</v>
      </c>
      <c r="W9" s="116">
        <v>31.25</v>
      </c>
      <c r="X9" s="116">
        <v>4.94</v>
      </c>
      <c r="Y9" s="119">
        <f t="shared" si="7"/>
        <v>199.578947368421</v>
      </c>
      <c r="Z9" s="89">
        <f t="shared" si="8"/>
        <v>11.339712918660286</v>
      </c>
    </row>
    <row r="10" spans="2:26" ht="18.75" customHeight="1" thickBot="1">
      <c r="B10" s="120">
        <v>7</v>
      </c>
      <c r="C10" s="111" t="s">
        <v>146</v>
      </c>
      <c r="D10" s="112" t="s">
        <v>137</v>
      </c>
      <c r="E10" s="115">
        <v>25.9</v>
      </c>
      <c r="F10" s="115">
        <v>5.73</v>
      </c>
      <c r="G10" s="115">
        <v>22.6</v>
      </c>
      <c r="H10" s="115">
        <v>5.84</v>
      </c>
      <c r="I10" s="115">
        <v>22.25</v>
      </c>
      <c r="J10" s="115">
        <v>5.74</v>
      </c>
      <c r="K10" s="115">
        <v>25.65</v>
      </c>
      <c r="L10" s="115">
        <v>5.9</v>
      </c>
      <c r="M10" s="116">
        <f t="shared" si="0"/>
        <v>96.4</v>
      </c>
      <c r="N10" s="116">
        <f t="shared" si="1"/>
        <v>22.25</v>
      </c>
      <c r="O10" s="116">
        <f t="shared" si="2"/>
        <v>74.15</v>
      </c>
      <c r="P10" s="116">
        <f t="shared" si="3"/>
        <v>25.9</v>
      </c>
      <c r="Q10" s="117">
        <v>9</v>
      </c>
      <c r="R10" s="116">
        <f t="shared" si="4"/>
        <v>5.73</v>
      </c>
      <c r="S10" s="122"/>
      <c r="T10" s="116" t="s">
        <v>159</v>
      </c>
      <c r="U10" s="116">
        <v>25.65</v>
      </c>
      <c r="V10" s="116">
        <v>5.45</v>
      </c>
      <c r="W10" s="116">
        <f t="shared" si="5"/>
        <v>25.9</v>
      </c>
      <c r="X10" s="116">
        <f t="shared" si="6"/>
        <v>5.45</v>
      </c>
      <c r="Y10" s="119">
        <f t="shared" si="7"/>
        <v>180.90275229357798</v>
      </c>
      <c r="Z10" s="89">
        <f t="shared" si="8"/>
        <v>10.27856547122602</v>
      </c>
    </row>
    <row r="11" spans="2:26" ht="18.75" customHeight="1" thickBot="1">
      <c r="B11" s="120">
        <v>8</v>
      </c>
      <c r="C11" s="111" t="s">
        <v>147</v>
      </c>
      <c r="D11" s="112" t="s">
        <v>138</v>
      </c>
      <c r="E11" s="115">
        <v>31.05</v>
      </c>
      <c r="F11" s="115">
        <v>5.15</v>
      </c>
      <c r="G11" s="115">
        <v>28.55</v>
      </c>
      <c r="H11" s="115">
        <v>5.47</v>
      </c>
      <c r="I11" s="115">
        <v>33.2</v>
      </c>
      <c r="J11" s="115">
        <v>5.11</v>
      </c>
      <c r="K11" s="115">
        <v>28.65</v>
      </c>
      <c r="L11" s="115">
        <v>4.99</v>
      </c>
      <c r="M11" s="116">
        <f t="shared" si="0"/>
        <v>121.45000000000002</v>
      </c>
      <c r="N11" s="116">
        <f t="shared" si="1"/>
        <v>28.55</v>
      </c>
      <c r="O11" s="116">
        <f t="shared" si="2"/>
        <v>92.90000000000002</v>
      </c>
      <c r="P11" s="116">
        <f t="shared" si="3"/>
        <v>33.2</v>
      </c>
      <c r="Q11" s="117">
        <v>5</v>
      </c>
      <c r="R11" s="116">
        <f t="shared" si="4"/>
        <v>4.99</v>
      </c>
      <c r="S11" s="121"/>
      <c r="T11" s="116" t="s">
        <v>160</v>
      </c>
      <c r="U11" s="116">
        <v>24.9</v>
      </c>
      <c r="V11" s="116">
        <v>5.14</v>
      </c>
      <c r="W11" s="116">
        <f t="shared" si="5"/>
        <v>33.2</v>
      </c>
      <c r="X11" s="116">
        <f t="shared" si="6"/>
        <v>4.99</v>
      </c>
      <c r="Y11" s="119">
        <f t="shared" si="7"/>
        <v>197.57915831663325</v>
      </c>
      <c r="Z11" s="89">
        <f t="shared" si="8"/>
        <v>11.226088540717798</v>
      </c>
    </row>
    <row r="12" spans="2:26" ht="18.75" customHeight="1" thickBot="1">
      <c r="B12" s="120">
        <v>9</v>
      </c>
      <c r="C12" s="111" t="s">
        <v>148</v>
      </c>
      <c r="D12" s="112" t="s">
        <v>138</v>
      </c>
      <c r="E12" s="115">
        <v>27.85</v>
      </c>
      <c r="F12" s="115">
        <v>5.58</v>
      </c>
      <c r="G12" s="115">
        <v>23.15</v>
      </c>
      <c r="H12" s="115">
        <v>6.25</v>
      </c>
      <c r="I12" s="115">
        <v>30</v>
      </c>
      <c r="J12" s="115">
        <v>5.45</v>
      </c>
      <c r="K12" s="115">
        <v>23.6</v>
      </c>
      <c r="L12" s="115">
        <v>6.1</v>
      </c>
      <c r="M12" s="116">
        <f t="shared" si="0"/>
        <v>104.6</v>
      </c>
      <c r="N12" s="116">
        <f t="shared" si="1"/>
        <v>23.15</v>
      </c>
      <c r="O12" s="116">
        <f t="shared" si="2"/>
        <v>81.44999999999999</v>
      </c>
      <c r="P12" s="116">
        <f t="shared" si="3"/>
        <v>30</v>
      </c>
      <c r="Q12" s="117">
        <v>8</v>
      </c>
      <c r="R12" s="116">
        <f t="shared" si="4"/>
        <v>5.45</v>
      </c>
      <c r="S12" s="122"/>
      <c r="T12" s="116" t="s">
        <v>160</v>
      </c>
      <c r="U12" s="116">
        <v>23.65</v>
      </c>
      <c r="V12" s="116">
        <v>6.23</v>
      </c>
      <c r="W12" s="116">
        <f t="shared" si="5"/>
        <v>30</v>
      </c>
      <c r="X12" s="116">
        <f t="shared" si="6"/>
        <v>5.45</v>
      </c>
      <c r="Y12" s="119">
        <f t="shared" si="7"/>
        <v>180.90275229357798</v>
      </c>
      <c r="Z12" s="89">
        <f t="shared" si="8"/>
        <v>10.27856547122602</v>
      </c>
    </row>
    <row r="13" spans="2:26" ht="7.5" customHeight="1" thickBot="1">
      <c r="B13" s="120"/>
      <c r="C13" s="111"/>
      <c r="D13" s="112"/>
      <c r="E13" s="115"/>
      <c r="F13" s="115"/>
      <c r="G13" s="115"/>
      <c r="H13" s="115"/>
      <c r="I13" s="115"/>
      <c r="J13" s="115"/>
      <c r="K13" s="115"/>
      <c r="L13" s="115"/>
      <c r="M13" s="116"/>
      <c r="N13" s="116"/>
      <c r="O13" s="116"/>
      <c r="P13" s="116"/>
      <c r="Q13" s="117"/>
      <c r="R13" s="116"/>
      <c r="S13" s="116"/>
      <c r="T13" s="116"/>
      <c r="U13" s="116"/>
      <c r="V13" s="116"/>
      <c r="W13" s="116"/>
      <c r="X13" s="116"/>
      <c r="Y13" s="119"/>
      <c r="Z13" s="89"/>
    </row>
    <row r="14" spans="2:26" ht="18.75" customHeight="1" thickBot="1">
      <c r="B14" s="110">
        <v>1</v>
      </c>
      <c r="C14" s="111" t="s">
        <v>149</v>
      </c>
      <c r="D14" s="112" t="s">
        <v>139</v>
      </c>
      <c r="E14" s="115">
        <v>25.7</v>
      </c>
      <c r="F14" s="124">
        <v>5.38</v>
      </c>
      <c r="G14" s="125">
        <v>25.65</v>
      </c>
      <c r="H14" s="115">
        <v>6.29</v>
      </c>
      <c r="I14" s="125">
        <v>29.5</v>
      </c>
      <c r="J14" s="124">
        <v>5.47</v>
      </c>
      <c r="K14" s="125">
        <v>27.65</v>
      </c>
      <c r="L14" s="124">
        <v>6</v>
      </c>
      <c r="M14" s="116">
        <f t="shared" si="0"/>
        <v>108.5</v>
      </c>
      <c r="N14" s="116">
        <f t="shared" si="1"/>
        <v>25.65</v>
      </c>
      <c r="O14" s="116">
        <f t="shared" si="2"/>
        <v>82.85</v>
      </c>
      <c r="P14" s="116">
        <f t="shared" si="3"/>
        <v>29.5</v>
      </c>
      <c r="Q14" s="117">
        <v>1</v>
      </c>
      <c r="R14" s="116">
        <f t="shared" si="4"/>
        <v>5.38</v>
      </c>
      <c r="S14" s="121"/>
      <c r="T14" s="116" t="s">
        <v>158</v>
      </c>
      <c r="U14" s="116">
        <v>28.65</v>
      </c>
      <c r="V14" s="116">
        <v>5.61</v>
      </c>
      <c r="W14" s="116">
        <f t="shared" si="5"/>
        <v>29.5</v>
      </c>
      <c r="X14" s="116">
        <f t="shared" si="6"/>
        <v>5.38</v>
      </c>
      <c r="Y14" s="119">
        <f t="shared" si="7"/>
        <v>183.25650557620818</v>
      </c>
      <c r="Z14" s="89">
        <f t="shared" si="8"/>
        <v>10.412301453193646</v>
      </c>
    </row>
    <row r="15" spans="2:26" ht="18.75" customHeight="1" thickBot="1">
      <c r="B15" s="120">
        <v>2</v>
      </c>
      <c r="C15" s="111" t="s">
        <v>150</v>
      </c>
      <c r="D15" s="112" t="s">
        <v>139</v>
      </c>
      <c r="E15" s="125">
        <v>30.4</v>
      </c>
      <c r="F15" s="124">
        <v>5.38</v>
      </c>
      <c r="G15" s="115">
        <v>23.65</v>
      </c>
      <c r="H15" s="124">
        <v>6.05</v>
      </c>
      <c r="I15" s="115">
        <v>25.1</v>
      </c>
      <c r="J15" s="115">
        <v>5.72</v>
      </c>
      <c r="K15" s="115">
        <v>26.25</v>
      </c>
      <c r="L15" s="115">
        <v>6.02</v>
      </c>
      <c r="M15" s="116">
        <f t="shared" si="0"/>
        <v>105.4</v>
      </c>
      <c r="N15" s="116">
        <f t="shared" si="1"/>
        <v>23.65</v>
      </c>
      <c r="O15" s="116">
        <f t="shared" si="2"/>
        <v>81.75</v>
      </c>
      <c r="P15" s="116">
        <f t="shared" si="3"/>
        <v>30.4</v>
      </c>
      <c r="Q15" s="117">
        <v>2</v>
      </c>
      <c r="R15" s="116">
        <f t="shared" si="4"/>
        <v>5.38</v>
      </c>
      <c r="S15" s="118"/>
      <c r="T15" s="116" t="s">
        <v>158</v>
      </c>
      <c r="U15" s="116">
        <v>27.85</v>
      </c>
      <c r="V15" s="116">
        <v>5.64</v>
      </c>
      <c r="W15" s="116">
        <f t="shared" si="5"/>
        <v>30.4</v>
      </c>
      <c r="X15" s="116">
        <f t="shared" si="6"/>
        <v>5.38</v>
      </c>
      <c r="Y15" s="119">
        <f t="shared" si="7"/>
        <v>183.25650557620818</v>
      </c>
      <c r="Z15" s="89">
        <f t="shared" si="8"/>
        <v>10.412301453193646</v>
      </c>
    </row>
    <row r="16" spans="2:26" ht="18.75" customHeight="1" thickBot="1">
      <c r="B16" s="120">
        <v>3</v>
      </c>
      <c r="C16" s="111" t="s">
        <v>151</v>
      </c>
      <c r="D16" s="112" t="s">
        <v>139</v>
      </c>
      <c r="E16" s="115">
        <v>27.15</v>
      </c>
      <c r="F16" s="115">
        <v>5.77</v>
      </c>
      <c r="G16" s="115">
        <v>22.85</v>
      </c>
      <c r="H16" s="115">
        <v>6.32</v>
      </c>
      <c r="I16" s="115">
        <v>27.95</v>
      </c>
      <c r="J16" s="115">
        <v>5.69</v>
      </c>
      <c r="K16" s="115">
        <v>23.15</v>
      </c>
      <c r="L16" s="115">
        <v>6.21</v>
      </c>
      <c r="M16" s="116">
        <f t="shared" si="0"/>
        <v>101.1</v>
      </c>
      <c r="N16" s="116">
        <f t="shared" si="1"/>
        <v>22.85</v>
      </c>
      <c r="O16" s="116">
        <f t="shared" si="2"/>
        <v>78.25</v>
      </c>
      <c r="P16" s="116">
        <f t="shared" si="3"/>
        <v>27.95</v>
      </c>
      <c r="Q16" s="117">
        <v>4</v>
      </c>
      <c r="R16" s="116">
        <f t="shared" si="4"/>
        <v>5.69</v>
      </c>
      <c r="S16" s="123"/>
      <c r="T16" s="116" t="s">
        <v>158</v>
      </c>
      <c r="U16" s="116">
        <v>23.35</v>
      </c>
      <c r="V16" s="116">
        <v>6.19</v>
      </c>
      <c r="W16" s="116">
        <f t="shared" si="5"/>
        <v>27.95</v>
      </c>
      <c r="X16" s="116">
        <f t="shared" si="6"/>
        <v>5.69</v>
      </c>
      <c r="Y16" s="119">
        <f t="shared" si="7"/>
        <v>173.27240773286465</v>
      </c>
      <c r="Z16" s="89">
        <f t="shared" si="8"/>
        <v>9.845023166640038</v>
      </c>
    </row>
    <row r="17" spans="2:26" ht="18.75" customHeight="1" thickBot="1">
      <c r="B17" s="120">
        <v>4</v>
      </c>
      <c r="C17" s="111" t="s">
        <v>152</v>
      </c>
      <c r="D17" s="112" t="s">
        <v>139</v>
      </c>
      <c r="E17" s="115">
        <v>28.2</v>
      </c>
      <c r="F17" s="115">
        <v>5.58</v>
      </c>
      <c r="G17" s="125">
        <v>25.65</v>
      </c>
      <c r="H17" s="115">
        <v>6.44</v>
      </c>
      <c r="I17" s="115">
        <v>26.7</v>
      </c>
      <c r="J17" s="115">
        <v>6.02</v>
      </c>
      <c r="K17" s="115">
        <v>19.95</v>
      </c>
      <c r="L17" s="115">
        <v>6.24</v>
      </c>
      <c r="M17" s="116">
        <f t="shared" si="0"/>
        <v>100.5</v>
      </c>
      <c r="N17" s="116">
        <f t="shared" si="1"/>
        <v>19.95</v>
      </c>
      <c r="O17" s="116">
        <f t="shared" si="2"/>
        <v>80.55</v>
      </c>
      <c r="P17" s="116">
        <f t="shared" si="3"/>
        <v>28.2</v>
      </c>
      <c r="Q17" s="117">
        <v>3</v>
      </c>
      <c r="R17" s="116">
        <f t="shared" si="4"/>
        <v>5.58</v>
      </c>
      <c r="S17" s="122"/>
      <c r="T17" s="116" t="s">
        <v>158</v>
      </c>
      <c r="U17" s="116">
        <v>23.15</v>
      </c>
      <c r="V17" s="116">
        <v>6.34</v>
      </c>
      <c r="W17" s="116">
        <f t="shared" si="5"/>
        <v>28.2</v>
      </c>
      <c r="X17" s="116">
        <f t="shared" si="6"/>
        <v>5.58</v>
      </c>
      <c r="Y17" s="119">
        <f t="shared" si="7"/>
        <v>176.68817204301075</v>
      </c>
      <c r="Z17" s="89">
        <f t="shared" si="8"/>
        <v>10.039100684261973</v>
      </c>
    </row>
    <row r="18" spans="2:26" ht="18.75" customHeight="1" thickBot="1">
      <c r="B18" s="120">
        <v>5</v>
      </c>
      <c r="C18" s="111" t="s">
        <v>153</v>
      </c>
      <c r="D18" s="112" t="s">
        <v>139</v>
      </c>
      <c r="E18" s="115">
        <v>25.6</v>
      </c>
      <c r="F18" s="115">
        <v>6.67</v>
      </c>
      <c r="G18" s="115">
        <v>20.85</v>
      </c>
      <c r="H18" s="115">
        <v>7.04</v>
      </c>
      <c r="I18" s="115">
        <v>25.65</v>
      </c>
      <c r="J18" s="115">
        <v>5.99</v>
      </c>
      <c r="K18" s="115">
        <v>23.85</v>
      </c>
      <c r="L18" s="115">
        <v>6.58</v>
      </c>
      <c r="M18" s="116">
        <f t="shared" si="0"/>
        <v>95.94999999999999</v>
      </c>
      <c r="N18" s="116">
        <f t="shared" si="1"/>
        <v>20.85</v>
      </c>
      <c r="O18" s="116">
        <f t="shared" si="2"/>
        <v>75.1</v>
      </c>
      <c r="P18" s="116">
        <f t="shared" si="3"/>
        <v>25.65</v>
      </c>
      <c r="Q18" s="117">
        <v>6</v>
      </c>
      <c r="R18" s="116">
        <f t="shared" si="4"/>
        <v>5.99</v>
      </c>
      <c r="S18" s="122"/>
      <c r="T18" s="116" t="s">
        <v>159</v>
      </c>
      <c r="U18" s="116">
        <v>26.25</v>
      </c>
      <c r="V18" s="116">
        <v>5.94</v>
      </c>
      <c r="W18" s="116">
        <f t="shared" si="5"/>
        <v>26.25</v>
      </c>
      <c r="X18" s="116">
        <f t="shared" si="6"/>
        <v>5.94</v>
      </c>
      <c r="Y18" s="119">
        <f t="shared" si="7"/>
        <v>165.97979797979798</v>
      </c>
      <c r="Z18" s="89">
        <f t="shared" si="8"/>
        <v>9.430670339761248</v>
      </c>
    </row>
    <row r="19" spans="2:26" ht="18.75" customHeight="1" thickBot="1">
      <c r="B19" s="120">
        <v>6</v>
      </c>
      <c r="C19" s="111" t="s">
        <v>154</v>
      </c>
      <c r="D19" s="112" t="s">
        <v>139</v>
      </c>
      <c r="E19" s="115">
        <v>26.7</v>
      </c>
      <c r="F19" s="115">
        <v>0</v>
      </c>
      <c r="G19" s="115">
        <v>22.9</v>
      </c>
      <c r="H19" s="115">
        <v>6.53</v>
      </c>
      <c r="I19" s="115">
        <v>26.35</v>
      </c>
      <c r="J19" s="115">
        <v>5.98</v>
      </c>
      <c r="K19" s="115">
        <v>24.5</v>
      </c>
      <c r="L19" s="115">
        <v>6.48</v>
      </c>
      <c r="M19" s="116">
        <f t="shared" si="0"/>
        <v>100.44999999999999</v>
      </c>
      <c r="N19" s="116">
        <f t="shared" si="1"/>
        <v>22.9</v>
      </c>
      <c r="O19" s="116">
        <f t="shared" si="2"/>
        <v>77.54999999999998</v>
      </c>
      <c r="P19" s="116">
        <f t="shared" si="3"/>
        <v>26.7</v>
      </c>
      <c r="Q19" s="117">
        <v>5</v>
      </c>
      <c r="R19" s="116">
        <v>5.98</v>
      </c>
      <c r="S19" s="118"/>
      <c r="T19" s="116" t="s">
        <v>159</v>
      </c>
      <c r="U19" s="116">
        <v>24.25</v>
      </c>
      <c r="V19" s="116">
        <v>5.86</v>
      </c>
      <c r="W19" s="116">
        <f t="shared" si="5"/>
        <v>26.7</v>
      </c>
      <c r="X19" s="116">
        <f t="shared" si="6"/>
        <v>5.86</v>
      </c>
      <c r="Y19" s="119">
        <f t="shared" si="7"/>
        <v>168.24573378839588</v>
      </c>
      <c r="Z19" s="89">
        <f t="shared" si="8"/>
        <v>9.559416692522493</v>
      </c>
    </row>
    <row r="20" spans="2:26" ht="18.75" customHeight="1" thickBot="1">
      <c r="B20" s="126">
        <v>7</v>
      </c>
      <c r="C20" s="127" t="s">
        <v>155</v>
      </c>
      <c r="D20" s="128" t="s">
        <v>139</v>
      </c>
      <c r="E20" s="129">
        <v>21.9</v>
      </c>
      <c r="F20" s="129">
        <v>5.75</v>
      </c>
      <c r="G20" s="129">
        <v>20.25</v>
      </c>
      <c r="H20" s="129">
        <v>7.2</v>
      </c>
      <c r="I20" s="129">
        <v>24.5</v>
      </c>
      <c r="J20" s="129">
        <v>6.42</v>
      </c>
      <c r="K20" s="129">
        <v>24.25</v>
      </c>
      <c r="L20" s="129">
        <v>6.26</v>
      </c>
      <c r="M20" s="130">
        <f t="shared" si="0"/>
        <v>90.9</v>
      </c>
      <c r="N20" s="130">
        <f t="shared" si="1"/>
        <v>20.25</v>
      </c>
      <c r="O20" s="130">
        <f t="shared" si="2"/>
        <v>70.65</v>
      </c>
      <c r="P20" s="130">
        <f t="shared" si="3"/>
        <v>24.5</v>
      </c>
      <c r="Q20" s="131">
        <v>7</v>
      </c>
      <c r="R20" s="130">
        <f>MIN(F20,H20,J20,L20)</f>
        <v>5.75</v>
      </c>
      <c r="S20" s="132"/>
      <c r="T20" s="130" t="s">
        <v>159</v>
      </c>
      <c r="U20" s="130">
        <v>19.5</v>
      </c>
      <c r="V20" s="130">
        <v>6.79</v>
      </c>
      <c r="W20" s="130">
        <f t="shared" si="5"/>
        <v>24.5</v>
      </c>
      <c r="X20" s="130">
        <f t="shared" si="6"/>
        <v>5.75</v>
      </c>
      <c r="Y20" s="133">
        <f t="shared" si="7"/>
        <v>171.46434782608694</v>
      </c>
      <c r="Z20" s="89">
        <f t="shared" si="8"/>
        <v>9.742292490118578</v>
      </c>
    </row>
    <row r="21" spans="2:26" ht="13.5" thickTop="1">
      <c r="B21"/>
      <c r="C21"/>
      <c r="D21"/>
      <c r="E21" s="11"/>
      <c r="F21" s="11"/>
      <c r="G21" s="11"/>
      <c r="H21" s="11"/>
      <c r="I21" s="11"/>
      <c r="J21" s="11"/>
      <c r="K21" s="11"/>
      <c r="L21" s="11"/>
      <c r="M21"/>
      <c r="N21"/>
      <c r="O21"/>
      <c r="P21"/>
      <c r="Q21"/>
      <c r="R21"/>
      <c r="S21"/>
      <c r="T21"/>
      <c r="U21"/>
      <c r="V21"/>
      <c r="W21"/>
      <c r="X21"/>
      <c r="Y21"/>
      <c r="Z21"/>
    </row>
    <row r="22" spans="2:26" ht="12.75">
      <c r="B22"/>
      <c r="C22"/>
      <c r="D22"/>
      <c r="E22" s="11"/>
      <c r="F22" s="11"/>
      <c r="G22" s="11"/>
      <c r="H22" s="11"/>
      <c r="I22" s="11"/>
      <c r="J22" s="11"/>
      <c r="K22" s="11"/>
      <c r="L22" s="11"/>
      <c r="M22"/>
      <c r="N22"/>
      <c r="O22"/>
      <c r="P22"/>
      <c r="Q22"/>
      <c r="R22"/>
      <c r="S22"/>
      <c r="T22"/>
      <c r="U22"/>
      <c r="V22"/>
      <c r="W22"/>
      <c r="X22"/>
      <c r="Y22"/>
      <c r="Z22"/>
    </row>
    <row r="23" spans="2:26" ht="12.75">
      <c r="B23"/>
      <c r="C23"/>
      <c r="D23"/>
      <c r="E23" s="11"/>
      <c r="F23" s="11"/>
      <c r="G23" s="11"/>
      <c r="H23" s="11"/>
      <c r="I23" s="11"/>
      <c r="J23" s="11"/>
      <c r="K23" s="11"/>
      <c r="L23" s="11"/>
      <c r="M23"/>
      <c r="N23"/>
      <c r="O23"/>
      <c r="P23"/>
      <c r="Q23"/>
      <c r="R23"/>
      <c r="S23"/>
      <c r="T23"/>
      <c r="U23"/>
      <c r="V23"/>
      <c r="W23"/>
      <c r="X23"/>
      <c r="Y23"/>
      <c r="Z23"/>
    </row>
    <row r="24" spans="2:26" ht="12.75">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2.75">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8 I4:I58 G4:G58 E4:E58">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8 J4:J58 H4:H58 F4:F58">
      <formula1>$G$2</formula1>
      <formula2>#REF!</formula2>
    </dataValidation>
  </dataValidations>
  <printOptions gridLines="1"/>
  <pageMargins left="0.35" right="0.36" top="1" bottom="1" header="0.5" footer="0.5"/>
  <pageSetup horizontalDpi="96" verticalDpi="96" orientation="landscape" paperSize="9" r:id="rId1"/>
</worksheet>
</file>

<file path=xl/worksheets/sheet4.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3" t="s">
        <v>82</v>
      </c>
    </row>
    <row r="2" ht="5.25" customHeight="1"/>
    <row r="3" ht="78.75" customHeight="1">
      <c r="A3" s="82" t="s">
        <v>97</v>
      </c>
    </row>
    <row r="4" ht="128.25" customHeight="1">
      <c r="A4" s="82" t="s">
        <v>99</v>
      </c>
    </row>
    <row r="5" ht="17.25">
      <c r="A5" s="82" t="s">
        <v>98</v>
      </c>
    </row>
  </sheetData>
  <sheetProtection sheet="1" objects="1" scenarios="1"/>
  <printOptions/>
  <pageMargins left="0.75" right="0.75" top="1" bottom="1" header="0.5" footer="0.5"/>
  <pageSetup horizontalDpi="96" verticalDpi="96"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213" sqref="B213:AF220"/>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39" t="s">
        <v>21</v>
      </c>
      <c r="D4" s="139"/>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40" t="s">
        <v>19</v>
      </c>
      <c r="M5" s="141"/>
      <c r="N5" s="142"/>
      <c r="O5" s="1"/>
      <c r="P5" s="8"/>
      <c r="Q5" s="40"/>
      <c r="R5" s="40"/>
      <c r="S5" s="10" t="s">
        <v>22</v>
      </c>
      <c r="T5"/>
      <c r="U5" s="24"/>
      <c r="V5" s="21"/>
      <c r="W5" s="22"/>
      <c r="X5" s="13"/>
      <c r="Y5" s="13"/>
      <c r="Z5" s="13"/>
      <c r="AA5" s="22"/>
      <c r="AB5" s="13"/>
      <c r="AC5" s="13"/>
      <c r="AD5" s="22"/>
      <c r="AE5" s="138"/>
      <c r="AF5" s="138"/>
      <c r="AG5" s="138"/>
      <c r="AH5" s="22"/>
      <c r="AI5" s="22"/>
      <c r="AJ5" s="13"/>
      <c r="AK5" s="13"/>
      <c r="AL5" s="26"/>
      <c r="AN5" s="24"/>
      <c r="AO5" s="21"/>
      <c r="AP5" s="22"/>
      <c r="AQ5" s="13"/>
      <c r="AR5" s="13"/>
      <c r="AS5" s="13"/>
      <c r="AT5" s="22"/>
      <c r="AU5" s="13"/>
      <c r="AV5" s="13"/>
      <c r="AW5" s="22"/>
      <c r="AX5" s="138"/>
      <c r="AY5" s="138"/>
      <c r="AZ5" s="138"/>
      <c r="BA5" s="22"/>
      <c r="BB5" s="22"/>
      <c r="BC5" s="13"/>
      <c r="BD5" s="13"/>
      <c r="BE5" s="26"/>
      <c r="BG5" s="24"/>
      <c r="BH5" s="21"/>
      <c r="BI5" s="22"/>
      <c r="BJ5" s="13"/>
      <c r="BK5" s="13"/>
      <c r="BL5" s="13"/>
      <c r="BM5" s="22"/>
      <c r="BN5" s="13"/>
      <c r="BO5" s="13"/>
      <c r="BP5" s="22"/>
      <c r="BQ5" s="138"/>
      <c r="BR5" s="138"/>
      <c r="BS5" s="138"/>
      <c r="BT5" s="22"/>
      <c r="BU5" s="22"/>
      <c r="BV5" s="13"/>
      <c r="BW5" s="13"/>
      <c r="BX5" s="26"/>
      <c r="BZ5" s="24"/>
      <c r="CA5" s="21"/>
      <c r="CB5" s="22"/>
      <c r="CC5" s="13"/>
      <c r="CD5" s="13"/>
      <c r="CE5" s="13"/>
      <c r="CF5" s="22"/>
      <c r="CG5" s="13"/>
      <c r="CH5" s="13"/>
      <c r="CI5" s="22"/>
      <c r="CJ5" s="138"/>
      <c r="CK5" s="138"/>
      <c r="CL5" s="138"/>
      <c r="CM5" s="22"/>
      <c r="CN5" s="22"/>
      <c r="CO5" s="13"/>
      <c r="CP5" s="13"/>
      <c r="CQ5" s="26"/>
      <c r="CS5" s="24"/>
      <c r="CT5" s="21"/>
      <c r="CU5" s="22"/>
      <c r="CV5" s="13"/>
      <c r="CW5" s="13"/>
      <c r="CX5" s="13"/>
      <c r="CY5" s="22"/>
      <c r="CZ5" s="13"/>
      <c r="DA5" s="13"/>
      <c r="DB5" s="22"/>
      <c r="DC5" s="138"/>
      <c r="DD5" s="138"/>
      <c r="DE5" s="138"/>
      <c r="DF5" s="22"/>
      <c r="DG5" s="22"/>
      <c r="DH5" s="13"/>
      <c r="DI5" s="13"/>
      <c r="DJ5" s="26"/>
      <c r="DL5" s="24"/>
      <c r="DM5" s="21"/>
      <c r="DN5" s="22"/>
      <c r="DO5" s="13"/>
      <c r="DP5" s="13"/>
      <c r="DQ5" s="13"/>
      <c r="DR5" s="22"/>
      <c r="DS5" s="13"/>
      <c r="DT5" s="13"/>
      <c r="DU5" s="22"/>
      <c r="DV5" s="138"/>
      <c r="DW5" s="138"/>
      <c r="DX5" s="138"/>
      <c r="DY5" s="22"/>
      <c r="DZ5" s="22"/>
      <c r="EA5" s="13"/>
      <c r="EB5" s="13"/>
      <c r="EC5" s="26"/>
      <c r="EE5" s="24"/>
      <c r="EF5" s="21"/>
      <c r="EG5" s="22"/>
      <c r="EH5" s="13"/>
      <c r="EI5" s="13"/>
      <c r="EJ5" s="13"/>
      <c r="EK5" s="22"/>
      <c r="EL5" s="13"/>
      <c r="EM5" s="13"/>
      <c r="EN5" s="22"/>
      <c r="EO5" s="138"/>
      <c r="EP5" s="138"/>
      <c r="EQ5" s="138"/>
      <c r="ER5" s="22"/>
      <c r="ES5" s="22"/>
      <c r="ET5" s="13"/>
      <c r="EU5" s="13"/>
      <c r="EV5" s="26"/>
      <c r="EX5" s="24"/>
      <c r="EY5" s="21"/>
      <c r="EZ5" s="22"/>
      <c r="FA5" s="13"/>
      <c r="FB5" s="13"/>
      <c r="FC5" s="13"/>
      <c r="FD5" s="22"/>
      <c r="FE5" s="13"/>
      <c r="FF5" s="13"/>
      <c r="FG5" s="22"/>
      <c r="FH5" s="138"/>
      <c r="FI5" s="138"/>
      <c r="FJ5" s="138"/>
      <c r="FK5" s="22"/>
      <c r="FL5" s="22"/>
      <c r="FM5" s="13"/>
      <c r="FN5" s="13"/>
      <c r="FO5" s="26"/>
      <c r="FQ5" s="24"/>
      <c r="FR5" s="21"/>
      <c r="FS5" s="22"/>
      <c r="FT5" s="13"/>
      <c r="FU5" s="13"/>
      <c r="FV5" s="13"/>
      <c r="FW5" s="22"/>
      <c r="FX5" s="13"/>
      <c r="FY5" s="13"/>
      <c r="FZ5" s="22"/>
      <c r="GA5" s="138"/>
      <c r="GB5" s="138"/>
      <c r="GC5" s="138"/>
      <c r="GD5" s="22"/>
      <c r="GE5" s="22"/>
      <c r="GF5" s="13"/>
      <c r="GG5" s="13"/>
      <c r="GH5" s="26"/>
      <c r="GJ5" s="24"/>
      <c r="GK5" s="21"/>
      <c r="GL5" s="22"/>
      <c r="GM5" s="13"/>
      <c r="GN5" s="13"/>
      <c r="GO5" s="13"/>
      <c r="GP5" s="22"/>
      <c r="GQ5" s="13"/>
      <c r="GR5" s="13"/>
      <c r="GS5" s="22"/>
      <c r="GT5" s="138"/>
      <c r="GU5" s="138"/>
      <c r="GV5" s="138"/>
      <c r="GW5" s="22"/>
      <c r="GX5" s="22"/>
      <c r="GY5" s="13"/>
      <c r="GZ5" s="13"/>
      <c r="HA5" s="26"/>
      <c r="HC5" s="24"/>
      <c r="HD5" s="21"/>
      <c r="HE5" s="22"/>
      <c r="HF5" s="13"/>
      <c r="HG5" s="13"/>
      <c r="HH5" s="13"/>
      <c r="HI5" s="22"/>
      <c r="HJ5" s="13"/>
      <c r="HK5" s="13"/>
      <c r="HL5" s="22"/>
      <c r="HM5" s="138"/>
      <c r="HN5" s="138"/>
      <c r="HO5" s="138"/>
      <c r="HP5" s="22"/>
      <c r="HQ5" s="22"/>
      <c r="HR5" s="13"/>
      <c r="HS5" s="13"/>
      <c r="HT5" s="26"/>
      <c r="HV5" s="24"/>
      <c r="HW5" s="21"/>
      <c r="HX5" s="22"/>
      <c r="HY5" s="13"/>
      <c r="HZ5" s="13"/>
      <c r="IA5" s="13"/>
      <c r="IB5" s="22"/>
      <c r="IC5" s="13"/>
      <c r="ID5" s="13"/>
      <c r="IE5" s="22"/>
      <c r="IF5" s="138"/>
      <c r="IG5" s="138"/>
      <c r="IH5" s="138"/>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39" t="s">
        <v>48</v>
      </c>
      <c r="D9" s="139"/>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40" t="s">
        <v>19</v>
      </c>
      <c r="M10" s="141"/>
      <c r="N10" s="142"/>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39" t="s">
        <v>49</v>
      </c>
      <c r="D19" s="139"/>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40" t="s">
        <v>19</v>
      </c>
      <c r="M20" s="141"/>
      <c r="N20" s="142"/>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39" t="s">
        <v>38</v>
      </c>
      <c r="D29" s="139"/>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40" t="s">
        <v>19</v>
      </c>
      <c r="M30" s="141"/>
      <c r="N30" s="142"/>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39" t="s">
        <v>50</v>
      </c>
      <c r="D49" s="139"/>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40" t="s">
        <v>19</v>
      </c>
      <c r="M50" s="141"/>
      <c r="N50" s="142"/>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39" t="s">
        <v>54</v>
      </c>
      <c r="D159" s="139"/>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40" t="s">
        <v>19</v>
      </c>
      <c r="M160" s="141"/>
      <c r="N160" s="142"/>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39" t="s">
        <v>55</v>
      </c>
      <c r="D269" s="139"/>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40" t="s">
        <v>19</v>
      </c>
      <c r="M270" s="141"/>
      <c r="N270" s="142"/>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39" t="s">
        <v>61</v>
      </c>
      <c r="D379" s="139"/>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40" t="s">
        <v>19</v>
      </c>
      <c r="M380" s="141"/>
      <c r="N380" s="142"/>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37"/>
      <c r="D718" s="137"/>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38"/>
      <c r="M719" s="138"/>
      <c r="N719" s="138"/>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37"/>
      <c r="D778" s="137"/>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38"/>
      <c r="M779" s="138"/>
      <c r="N779" s="138"/>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37"/>
      <c r="D838" s="137"/>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38"/>
      <c r="M839" s="138"/>
      <c r="N839" s="138"/>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37"/>
      <c r="D898" s="137"/>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38"/>
      <c r="M899" s="138"/>
      <c r="N899" s="138"/>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37"/>
      <c r="D958" s="137"/>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38"/>
      <c r="M959" s="138"/>
      <c r="N959" s="138"/>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37"/>
      <c r="D1018" s="137"/>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38"/>
      <c r="M1019" s="138"/>
      <c r="N1019" s="138"/>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134</v>
      </c>
      <c r="B1" s="18" t="s">
        <v>131</v>
      </c>
      <c r="C1" s="11">
        <v>25.9</v>
      </c>
      <c r="D1" s="11">
        <v>5.73</v>
      </c>
      <c r="E1" s="11">
        <v>22.6</v>
      </c>
      <c r="F1" s="11">
        <v>5.84</v>
      </c>
      <c r="G1" s="11">
        <v>22.25</v>
      </c>
      <c r="H1" s="11">
        <v>5.74</v>
      </c>
      <c r="I1" s="11">
        <v>25.65</v>
      </c>
      <c r="J1" s="11">
        <v>5.9</v>
      </c>
      <c r="K1" s="17">
        <f aca="true" t="shared" si="0" ref="K1:K16">IF(((SUM(C1:J1))*100)&lt;&gt;INT((SUM(C1:J1)*100)),"Too many dec places","")</f>
      </c>
    </row>
    <row r="2" spans="1:11" ht="15">
      <c r="A2" t="s">
        <v>122</v>
      </c>
      <c r="B2" s="15" t="s">
        <v>119</v>
      </c>
      <c r="C2" s="11">
        <v>28.2</v>
      </c>
      <c r="D2" s="11">
        <v>5.58</v>
      </c>
      <c r="E2" s="11">
        <v>25.65</v>
      </c>
      <c r="F2" s="11">
        <v>6.44</v>
      </c>
      <c r="G2" s="11">
        <v>26.7</v>
      </c>
      <c r="H2" s="11">
        <v>6.02</v>
      </c>
      <c r="I2" s="11">
        <v>19.95</v>
      </c>
      <c r="J2" s="11">
        <v>6.24</v>
      </c>
      <c r="K2" s="17">
        <f t="shared" si="0"/>
      </c>
    </row>
    <row r="3" spans="1:11" ht="15">
      <c r="A3" t="s">
        <v>132</v>
      </c>
      <c r="B3" s="15" t="s">
        <v>131</v>
      </c>
      <c r="C3" s="11">
        <v>36.05</v>
      </c>
      <c r="D3" s="11">
        <v>4.49</v>
      </c>
      <c r="E3" s="11">
        <v>33</v>
      </c>
      <c r="F3" s="11">
        <v>4.52</v>
      </c>
      <c r="G3" s="11">
        <v>36.35</v>
      </c>
      <c r="H3" s="11">
        <v>4.55</v>
      </c>
      <c r="I3" s="11">
        <v>34.8</v>
      </c>
      <c r="J3" s="11">
        <v>4.6</v>
      </c>
      <c r="K3" s="17">
        <f t="shared" si="0"/>
      </c>
    </row>
    <row r="4" spans="1:11" ht="15">
      <c r="A4" t="s">
        <v>126</v>
      </c>
      <c r="B4" s="15" t="s">
        <v>127</v>
      </c>
      <c r="C4" s="11">
        <v>31.05</v>
      </c>
      <c r="D4" s="11">
        <v>5.15</v>
      </c>
      <c r="E4" s="11">
        <v>28.55</v>
      </c>
      <c r="F4" s="11">
        <v>5.47</v>
      </c>
      <c r="G4" s="11">
        <v>33.2</v>
      </c>
      <c r="H4" s="11">
        <v>5.11</v>
      </c>
      <c r="I4" s="11">
        <v>28.65</v>
      </c>
      <c r="J4" s="11">
        <v>4.99</v>
      </c>
      <c r="K4" s="17">
        <f t="shared" si="0"/>
      </c>
    </row>
    <row r="5" spans="1:11" ht="15">
      <c r="A5" t="s">
        <v>128</v>
      </c>
      <c r="B5" s="15" t="s">
        <v>127</v>
      </c>
      <c r="C5" s="11">
        <v>23.9</v>
      </c>
      <c r="D5" s="11">
        <v>5.17</v>
      </c>
      <c r="E5" s="11">
        <v>21.2</v>
      </c>
      <c r="F5" s="11">
        <v>6.1</v>
      </c>
      <c r="G5" s="11">
        <v>30.9</v>
      </c>
      <c r="H5" s="11">
        <v>5.29</v>
      </c>
      <c r="I5" s="11">
        <v>28.8</v>
      </c>
      <c r="J5" s="11">
        <v>5.45</v>
      </c>
      <c r="K5" s="17">
        <f t="shared" si="0"/>
      </c>
    </row>
    <row r="6" spans="1:11" ht="15">
      <c r="A6" t="s">
        <v>124</v>
      </c>
      <c r="B6" s="15" t="s">
        <v>119</v>
      </c>
      <c r="C6" s="11">
        <v>21.9</v>
      </c>
      <c r="D6" s="11">
        <v>5.75</v>
      </c>
      <c r="E6" s="11">
        <v>20.25</v>
      </c>
      <c r="F6" s="11">
        <v>7.2</v>
      </c>
      <c r="G6" s="11">
        <v>24.5</v>
      </c>
      <c r="H6" s="11">
        <v>6.42</v>
      </c>
      <c r="I6" s="11">
        <v>24.25</v>
      </c>
      <c r="J6" s="11">
        <v>6.26</v>
      </c>
      <c r="K6" s="17">
        <f t="shared" si="0"/>
      </c>
    </row>
    <row r="7" spans="1:11" ht="15">
      <c r="A7" t="s">
        <v>123</v>
      </c>
      <c r="B7" s="15" t="s">
        <v>119</v>
      </c>
      <c r="C7" s="11">
        <v>25.7</v>
      </c>
      <c r="D7" s="11">
        <v>5.39</v>
      </c>
      <c r="E7" s="11">
        <v>25.65</v>
      </c>
      <c r="F7" s="11">
        <v>6.29</v>
      </c>
      <c r="G7" s="11">
        <v>29.5</v>
      </c>
      <c r="H7" s="11">
        <v>5.47</v>
      </c>
      <c r="I7" s="11">
        <v>27.65</v>
      </c>
      <c r="J7" s="11">
        <v>6</v>
      </c>
      <c r="K7" s="17">
        <f t="shared" si="0"/>
      </c>
    </row>
    <row r="8" spans="1:11" ht="15">
      <c r="A8" t="s">
        <v>118</v>
      </c>
      <c r="B8" s="15" t="s">
        <v>119</v>
      </c>
      <c r="C8" s="11">
        <v>26.7</v>
      </c>
      <c r="D8" s="11">
        <v>0</v>
      </c>
      <c r="E8" s="11">
        <v>22.9</v>
      </c>
      <c r="F8" s="11">
        <v>6.53</v>
      </c>
      <c r="G8" s="11">
        <v>26.35</v>
      </c>
      <c r="H8" s="11">
        <v>5.98</v>
      </c>
      <c r="I8" s="11">
        <v>24.5</v>
      </c>
      <c r="J8" s="11">
        <v>6.48</v>
      </c>
      <c r="K8" s="17">
        <f t="shared" si="0"/>
      </c>
    </row>
    <row r="9" spans="1:11" ht="15">
      <c r="A9" t="s">
        <v>125</v>
      </c>
      <c r="B9" s="15" t="s">
        <v>119</v>
      </c>
      <c r="C9" s="11">
        <v>25.6</v>
      </c>
      <c r="D9" s="11">
        <v>6.67</v>
      </c>
      <c r="E9" s="11">
        <v>20.85</v>
      </c>
      <c r="F9" s="11">
        <v>7.04</v>
      </c>
      <c r="G9" s="11">
        <v>25.65</v>
      </c>
      <c r="H9" s="11">
        <v>5.99</v>
      </c>
      <c r="I9" s="11">
        <v>23.85</v>
      </c>
      <c r="J9" s="11">
        <v>6.58</v>
      </c>
      <c r="K9" s="17">
        <f t="shared" si="0"/>
      </c>
    </row>
    <row r="10" spans="1:11" ht="15">
      <c r="A10" t="s">
        <v>135</v>
      </c>
      <c r="B10" s="15" t="s">
        <v>131</v>
      </c>
      <c r="C10" s="11">
        <v>29.3</v>
      </c>
      <c r="D10" s="11">
        <v>5.15</v>
      </c>
      <c r="E10" s="11">
        <v>31.55</v>
      </c>
      <c r="F10" s="11">
        <v>5.26</v>
      </c>
      <c r="G10" s="11">
        <v>34.9</v>
      </c>
      <c r="H10" s="11">
        <v>4.86</v>
      </c>
      <c r="I10" s="11">
        <v>20.9</v>
      </c>
      <c r="J10" s="11">
        <v>5.34</v>
      </c>
      <c r="K10" s="17">
        <f t="shared" si="0"/>
      </c>
    </row>
    <row r="11" spans="1:11" ht="15">
      <c r="A11" t="s">
        <v>133</v>
      </c>
      <c r="B11" s="15" t="s">
        <v>131</v>
      </c>
      <c r="C11" s="11">
        <v>36.65</v>
      </c>
      <c r="D11" s="11">
        <v>4.36</v>
      </c>
      <c r="E11" s="11">
        <v>35.8</v>
      </c>
      <c r="F11" s="11">
        <v>4.37</v>
      </c>
      <c r="G11" s="11">
        <v>36.65</v>
      </c>
      <c r="H11" s="11">
        <v>4.15</v>
      </c>
      <c r="I11" s="11">
        <v>35.9</v>
      </c>
      <c r="J11" s="11">
        <v>4.42</v>
      </c>
      <c r="K11" s="17">
        <f t="shared" si="0"/>
      </c>
    </row>
    <row r="12" spans="1:11" ht="15">
      <c r="A12" t="s">
        <v>130</v>
      </c>
      <c r="B12" s="15" t="s">
        <v>131</v>
      </c>
      <c r="C12" s="11">
        <v>47.5</v>
      </c>
      <c r="D12" s="11">
        <v>3.48</v>
      </c>
      <c r="E12" s="11">
        <v>26.85</v>
      </c>
      <c r="F12" s="11">
        <v>4.77</v>
      </c>
      <c r="G12" s="11">
        <v>43.6</v>
      </c>
      <c r="H12" s="11">
        <v>3.61</v>
      </c>
      <c r="I12" s="11">
        <v>40.2</v>
      </c>
      <c r="J12" s="11">
        <v>3.59</v>
      </c>
      <c r="K12" s="17">
        <f t="shared" si="0"/>
      </c>
    </row>
    <row r="13" spans="1:11" ht="15">
      <c r="A13" t="s">
        <v>136</v>
      </c>
      <c r="B13" s="15" t="s">
        <v>131</v>
      </c>
      <c r="C13" s="11">
        <v>31</v>
      </c>
      <c r="D13" s="11">
        <v>5.21</v>
      </c>
      <c r="E13" s="11">
        <v>28.25</v>
      </c>
      <c r="F13" s="11">
        <v>5.07</v>
      </c>
      <c r="G13" s="11">
        <v>27.4</v>
      </c>
      <c r="H13" s="11">
        <v>4.91</v>
      </c>
      <c r="I13" s="11">
        <v>29.85</v>
      </c>
      <c r="J13" s="11">
        <v>5.31</v>
      </c>
      <c r="K13" s="17">
        <f t="shared" si="0"/>
      </c>
    </row>
    <row r="14" spans="1:11" ht="15">
      <c r="A14" t="s">
        <v>121</v>
      </c>
      <c r="B14" s="15" t="s">
        <v>119</v>
      </c>
      <c r="C14" s="11">
        <v>27.15</v>
      </c>
      <c r="D14" s="11">
        <v>5.77</v>
      </c>
      <c r="E14" s="11">
        <v>22.85</v>
      </c>
      <c r="F14" s="11">
        <v>6.32</v>
      </c>
      <c r="G14" s="11">
        <v>27.95</v>
      </c>
      <c r="H14" s="11">
        <v>5.69</v>
      </c>
      <c r="I14" s="11">
        <v>23.15</v>
      </c>
      <c r="J14" s="11">
        <v>6.21</v>
      </c>
      <c r="K14" s="17">
        <f t="shared" si="0"/>
      </c>
    </row>
    <row r="15" spans="1:11" ht="15">
      <c r="A15" t="s">
        <v>120</v>
      </c>
      <c r="B15" s="15" t="s">
        <v>119</v>
      </c>
      <c r="C15" s="11">
        <v>30.4</v>
      </c>
      <c r="D15" s="11">
        <v>5.38</v>
      </c>
      <c r="E15" s="11">
        <v>23.65</v>
      </c>
      <c r="F15" s="11">
        <v>6.05</v>
      </c>
      <c r="G15" s="11">
        <v>25.1</v>
      </c>
      <c r="H15" s="11">
        <v>5.72</v>
      </c>
      <c r="I15" s="11">
        <v>26.25</v>
      </c>
      <c r="J15" s="11">
        <v>6.02</v>
      </c>
      <c r="K15" s="17">
        <f t="shared" si="0"/>
      </c>
    </row>
    <row r="16" spans="1:11" ht="15">
      <c r="A16" t="s">
        <v>129</v>
      </c>
      <c r="B16" s="15" t="s">
        <v>127</v>
      </c>
      <c r="C16" s="11">
        <v>27.85</v>
      </c>
      <c r="D16" s="11">
        <v>5.58</v>
      </c>
      <c r="E16" s="11">
        <v>23.15</v>
      </c>
      <c r="F16" s="11">
        <v>6.25</v>
      </c>
      <c r="G16" s="11">
        <v>30</v>
      </c>
      <c r="H16" s="11">
        <v>5.45</v>
      </c>
      <c r="I16" s="11">
        <v>23.6</v>
      </c>
      <c r="J16" s="11">
        <v>6.1</v>
      </c>
      <c r="K16" s="17">
        <f t="shared" si="0"/>
      </c>
    </row>
    <row r="17" spans="3:11" ht="12.75">
      <c r="C17" s="11"/>
      <c r="D17" s="11"/>
      <c r="E17" s="11"/>
      <c r="F17" s="11"/>
      <c r="G17" s="11"/>
      <c r="H17" s="11"/>
      <c r="I17" s="11"/>
      <c r="J17" s="11"/>
      <c r="K17" s="17"/>
    </row>
    <row r="18" spans="3:11" ht="12.75">
      <c r="C18" s="11"/>
      <c r="D18" s="11"/>
      <c r="E18" s="11"/>
      <c r="F18" s="11"/>
      <c r="G18" s="11"/>
      <c r="H18" s="11"/>
      <c r="I18" s="11"/>
      <c r="J18" s="11"/>
      <c r="K18" s="17"/>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0"/>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72</v>
      </c>
      <c r="X3" s="58">
        <v>82.16</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6" t="s">
        <v>28</v>
      </c>
      <c r="E1" s="146"/>
      <c r="F1" s="31"/>
      <c r="G1" s="146" t="s">
        <v>29</v>
      </c>
      <c r="H1" s="146"/>
    </row>
    <row r="2" spans="4:18" ht="12.75">
      <c r="D2" s="31" t="s">
        <v>30</v>
      </c>
      <c r="E2" s="31" t="s">
        <v>31</v>
      </c>
      <c r="F2" s="31"/>
      <c r="G2" s="31" t="s">
        <v>30</v>
      </c>
      <c r="H2" s="31" t="s">
        <v>31</v>
      </c>
      <c r="R2"/>
    </row>
    <row r="3" spans="4:8" ht="12.75">
      <c r="D3" s="11">
        <v>2</v>
      </c>
      <c r="E3" s="11">
        <v>50</v>
      </c>
      <c r="G3" s="11">
        <v>1</v>
      </c>
      <c r="H3" s="11">
        <v>25</v>
      </c>
    </row>
    <row r="4" spans="2:17" ht="18" customHeight="1">
      <c r="B4" s="33">
        <v>16</v>
      </c>
      <c r="C4" s="33" t="s">
        <v>51</v>
      </c>
      <c r="D4" s="43"/>
      <c r="E4" s="44"/>
      <c r="F4" s="45"/>
      <c r="G4" s="43"/>
      <c r="H4" s="45"/>
      <c r="I4" s="43"/>
      <c r="J4" s="46"/>
      <c r="K4" s="43"/>
      <c r="L4" s="45"/>
      <c r="M4" s="43"/>
      <c r="N4" s="46"/>
      <c r="O4" s="43"/>
      <c r="P4" s="45"/>
      <c r="Q4" s="43"/>
    </row>
    <row r="5" spans="1:18" ht="12.75">
      <c r="A5" s="29" t="s">
        <v>27</v>
      </c>
      <c r="B5" s="29" t="s">
        <v>20</v>
      </c>
      <c r="C5" s="147"/>
      <c r="D5" s="148"/>
      <c r="E5" s="149"/>
      <c r="G5" s="150"/>
      <c r="H5" s="148"/>
      <c r="I5" s="149"/>
      <c r="K5" s="151"/>
      <c r="L5" s="152"/>
      <c r="M5" s="153"/>
      <c r="O5" s="143"/>
      <c r="P5" s="144"/>
      <c r="Q5" s="145"/>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2">IF(MIN(D7,E7,H7,I7,L7:M7,P7,Q7)&gt;=0.01,"OK","")</f>
        <v>OK</v>
      </c>
      <c r="B7" s="21">
        <v>1</v>
      </c>
      <c r="C7" t="s">
        <v>130</v>
      </c>
      <c r="D7" s="11">
        <v>47.5</v>
      </c>
      <c r="E7" s="11">
        <v>3.48</v>
      </c>
      <c r="F7" s="13"/>
      <c r="G7" t="s">
        <v>118</v>
      </c>
      <c r="H7" s="11">
        <v>22.9</v>
      </c>
      <c r="I7" s="11">
        <v>6.53</v>
      </c>
      <c r="J7" s="22"/>
      <c r="K7" t="s">
        <v>124</v>
      </c>
      <c r="L7" s="11">
        <v>24.5</v>
      </c>
      <c r="M7" s="11">
        <v>6.42</v>
      </c>
      <c r="N7" s="22"/>
      <c r="O7" t="s">
        <v>132</v>
      </c>
      <c r="P7" s="11">
        <v>34.8</v>
      </c>
      <c r="Q7" s="11">
        <v>4.6</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132</v>
      </c>
      <c r="D8" s="11">
        <v>36.05</v>
      </c>
      <c r="E8" s="11">
        <v>4.49</v>
      </c>
      <c r="F8" s="13"/>
      <c r="G8" t="s">
        <v>130</v>
      </c>
      <c r="H8" s="11">
        <v>26.85</v>
      </c>
      <c r="I8" s="11">
        <v>4.77</v>
      </c>
      <c r="J8" s="22"/>
      <c r="K8" t="s">
        <v>118</v>
      </c>
      <c r="L8" s="11">
        <v>26.35</v>
      </c>
      <c r="M8" s="11">
        <v>5.98</v>
      </c>
      <c r="N8" s="22"/>
      <c r="O8" t="s">
        <v>124</v>
      </c>
      <c r="P8" s="11">
        <v>24.25</v>
      </c>
      <c r="Q8" s="11">
        <v>6.26</v>
      </c>
      <c r="R8" s="17">
        <f aca="true" t="shared" si="1" ref="R8:R14">IF(((SUM(D8:Q8))*100)&lt;&gt;INT((SUM(D8:Q8)*100)),"Too many dec places","")</f>
      </c>
      <c r="S8" s="20"/>
      <c r="T8" s="20"/>
      <c r="U8" s="20"/>
      <c r="V8" s="20"/>
      <c r="W8" s="20"/>
      <c r="X8" s="20"/>
      <c r="Y8" s="20"/>
      <c r="Z8" s="20"/>
      <c r="AA8" s="20"/>
      <c r="AB8" s="20"/>
      <c r="AC8" s="20"/>
      <c r="AD8" s="20"/>
      <c r="AE8" s="20"/>
    </row>
    <row r="9" spans="1:31" ht="12.75">
      <c r="A9" s="3" t="str">
        <f t="shared" si="0"/>
        <v>OK</v>
      </c>
      <c r="B9" s="21">
        <v>3</v>
      </c>
      <c r="C9" t="s">
        <v>128</v>
      </c>
      <c r="D9" s="11">
        <v>23.9</v>
      </c>
      <c r="E9" s="11">
        <v>5.17</v>
      </c>
      <c r="F9" s="13"/>
      <c r="G9" t="s">
        <v>126</v>
      </c>
      <c r="H9" s="11">
        <v>28.55</v>
      </c>
      <c r="I9" s="11">
        <v>5.47</v>
      </c>
      <c r="J9" s="22"/>
      <c r="K9" t="s">
        <v>134</v>
      </c>
      <c r="L9" s="11">
        <v>22.25</v>
      </c>
      <c r="M9" s="11">
        <v>5.74</v>
      </c>
      <c r="N9" s="22"/>
      <c r="O9" t="s">
        <v>122</v>
      </c>
      <c r="P9" s="11">
        <v>19.95</v>
      </c>
      <c r="Q9" s="11">
        <v>6.24</v>
      </c>
      <c r="R9" s="17">
        <f t="shared" si="1"/>
      </c>
      <c r="S9" s="20"/>
      <c r="T9" s="20"/>
      <c r="U9" s="20"/>
      <c r="V9" s="20"/>
      <c r="W9" s="20"/>
      <c r="X9" s="20"/>
      <c r="Y9" s="20"/>
      <c r="Z9" s="20"/>
      <c r="AA9" s="20"/>
      <c r="AB9" s="20"/>
      <c r="AC9" s="20"/>
      <c r="AD9" s="20"/>
      <c r="AE9" s="20"/>
    </row>
    <row r="10" spans="1:31" ht="12.75">
      <c r="A10" s="3" t="str">
        <f t="shared" si="0"/>
        <v>OK</v>
      </c>
      <c r="B10" s="21">
        <v>4</v>
      </c>
      <c r="C10" t="s">
        <v>122</v>
      </c>
      <c r="D10" s="11">
        <v>28.2</v>
      </c>
      <c r="E10" s="11">
        <v>5.58</v>
      </c>
      <c r="F10" s="13"/>
      <c r="G10" t="s">
        <v>128</v>
      </c>
      <c r="H10" s="11">
        <v>21.2</v>
      </c>
      <c r="I10" s="11">
        <v>6.1</v>
      </c>
      <c r="J10" s="22"/>
      <c r="K10" t="s">
        <v>126</v>
      </c>
      <c r="L10" s="11">
        <v>33.2</v>
      </c>
      <c r="M10" s="11">
        <v>5.11</v>
      </c>
      <c r="N10" s="22"/>
      <c r="O10" t="s">
        <v>134</v>
      </c>
      <c r="P10" s="11">
        <v>25.65</v>
      </c>
      <c r="Q10" s="11">
        <v>5.9</v>
      </c>
      <c r="R10" s="17">
        <f t="shared" si="1"/>
      </c>
      <c r="S10" s="20"/>
      <c r="T10" s="20"/>
      <c r="U10" s="20"/>
      <c r="V10" s="20"/>
      <c r="W10" s="20"/>
      <c r="X10" s="20"/>
      <c r="Y10" s="20"/>
      <c r="Z10" s="20"/>
      <c r="AA10" s="20"/>
      <c r="AB10" s="20"/>
      <c r="AC10" s="20"/>
      <c r="AD10" s="20"/>
      <c r="AE10" s="20"/>
    </row>
    <row r="11" spans="1:37" ht="12.75">
      <c r="A11" s="3" t="str">
        <f t="shared" si="0"/>
        <v>OK</v>
      </c>
      <c r="B11" s="21">
        <v>5</v>
      </c>
      <c r="C11" t="s">
        <v>123</v>
      </c>
      <c r="D11" s="11">
        <v>25.7</v>
      </c>
      <c r="E11" s="11">
        <v>5.39</v>
      </c>
      <c r="F11" s="13"/>
      <c r="G11" t="s">
        <v>125</v>
      </c>
      <c r="H11" s="11">
        <v>20.85</v>
      </c>
      <c r="I11" s="11">
        <v>7.04</v>
      </c>
      <c r="J11" s="22"/>
      <c r="K11" t="s">
        <v>120</v>
      </c>
      <c r="L11" s="11">
        <v>25.1</v>
      </c>
      <c r="M11" s="11">
        <v>5.72</v>
      </c>
      <c r="N11" s="22"/>
      <c r="O11" t="s">
        <v>121</v>
      </c>
      <c r="P11" s="11">
        <v>23.15</v>
      </c>
      <c r="Q11" s="11">
        <v>6.21</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121</v>
      </c>
      <c r="D12" s="11">
        <v>27.15</v>
      </c>
      <c r="E12" s="11">
        <v>5.77</v>
      </c>
      <c r="F12" s="13"/>
      <c r="G12" t="s">
        <v>123</v>
      </c>
      <c r="H12" s="11">
        <v>25.65</v>
      </c>
      <c r="I12" s="11">
        <v>6.29</v>
      </c>
      <c r="J12" s="22"/>
      <c r="K12" t="s">
        <v>125</v>
      </c>
      <c r="L12" s="11">
        <v>25.65</v>
      </c>
      <c r="M12" s="11">
        <v>5.99</v>
      </c>
      <c r="N12" s="22"/>
      <c r="O12" t="s">
        <v>120</v>
      </c>
      <c r="P12" s="11">
        <v>26.25</v>
      </c>
      <c r="Q12" s="11">
        <v>6.02</v>
      </c>
      <c r="R12" s="17">
        <f t="shared" si="1"/>
      </c>
      <c r="S12" s="20"/>
      <c r="T12" s="20"/>
      <c r="U12" s="20"/>
      <c r="V12" s="20"/>
      <c r="W12" s="20"/>
      <c r="X12" s="20"/>
      <c r="Y12" s="20"/>
      <c r="Z12" s="20"/>
      <c r="AA12" s="20"/>
      <c r="AB12" s="20"/>
      <c r="AC12" s="20"/>
      <c r="AD12" s="20"/>
      <c r="AE12" s="20"/>
    </row>
    <row r="13" spans="1:31" ht="12.75">
      <c r="A13" s="3" t="str">
        <f t="shared" si="0"/>
        <v>OK</v>
      </c>
      <c r="B13" s="21">
        <v>7</v>
      </c>
      <c r="C13" t="s">
        <v>133</v>
      </c>
      <c r="D13" s="11">
        <v>36.65</v>
      </c>
      <c r="E13" s="11">
        <v>4.36</v>
      </c>
      <c r="F13" s="13"/>
      <c r="G13" t="s">
        <v>136</v>
      </c>
      <c r="H13" s="11">
        <v>28.25</v>
      </c>
      <c r="I13" s="11">
        <v>5.07</v>
      </c>
      <c r="J13" s="22"/>
      <c r="K13" t="s">
        <v>129</v>
      </c>
      <c r="L13" s="11">
        <v>30</v>
      </c>
      <c r="M13" s="11">
        <v>5.45</v>
      </c>
      <c r="N13" s="22"/>
      <c r="O13" t="s">
        <v>135</v>
      </c>
      <c r="P13" s="11">
        <v>20.9</v>
      </c>
      <c r="Q13" s="11">
        <v>5.34</v>
      </c>
      <c r="R13" s="17">
        <f t="shared" si="1"/>
      </c>
      <c r="S13" s="20"/>
      <c r="T13" s="20"/>
      <c r="U13" s="20"/>
      <c r="V13" s="20"/>
      <c r="W13" s="20"/>
      <c r="X13" s="20"/>
      <c r="Y13" s="20"/>
      <c r="Z13" s="20"/>
      <c r="AA13" s="20"/>
      <c r="AB13" s="20"/>
      <c r="AC13" s="20"/>
      <c r="AD13" s="20"/>
      <c r="AE13" s="20"/>
    </row>
    <row r="14" spans="1:31" ht="12.75">
      <c r="A14" s="3" t="str">
        <f t="shared" si="0"/>
        <v>OK</v>
      </c>
      <c r="B14" s="21">
        <v>8</v>
      </c>
      <c r="C14" t="s">
        <v>135</v>
      </c>
      <c r="D14" s="11">
        <v>29.3</v>
      </c>
      <c r="E14" s="11">
        <v>5.15</v>
      </c>
      <c r="F14" s="13"/>
      <c r="G14" t="s">
        <v>133</v>
      </c>
      <c r="H14" s="11">
        <v>35.8</v>
      </c>
      <c r="I14" s="11">
        <v>4.37</v>
      </c>
      <c r="J14" s="22"/>
      <c r="K14" t="s">
        <v>136</v>
      </c>
      <c r="L14" s="11">
        <v>27.4</v>
      </c>
      <c r="M14" s="11">
        <v>4.91</v>
      </c>
      <c r="N14" s="22"/>
      <c r="O14" t="s">
        <v>129</v>
      </c>
      <c r="P14" s="11">
        <v>23.6</v>
      </c>
      <c r="Q14" s="11">
        <v>6.1</v>
      </c>
      <c r="R14" s="17">
        <f t="shared" si="1"/>
      </c>
      <c r="S14" s="20"/>
      <c r="T14" s="20"/>
      <c r="U14" s="20"/>
      <c r="V14" s="20"/>
      <c r="W14" s="20"/>
      <c r="X14" s="20"/>
      <c r="Y14" s="20"/>
      <c r="Z14" s="20"/>
      <c r="AA14" s="20"/>
      <c r="AB14" s="20"/>
      <c r="AC14" s="20"/>
      <c r="AD14" s="20"/>
      <c r="AE14" s="20"/>
    </row>
    <row r="15" spans="1:31" ht="12.75">
      <c r="A15" s="3" t="str">
        <f t="shared" si="0"/>
        <v>OK</v>
      </c>
      <c r="B15" s="21">
        <v>9</v>
      </c>
      <c r="C15" t="s">
        <v>124</v>
      </c>
      <c r="D15" s="11">
        <v>21.9</v>
      </c>
      <c r="E15" s="11">
        <v>5.75</v>
      </c>
      <c r="F15" s="13"/>
      <c r="G15" t="s">
        <v>122</v>
      </c>
      <c r="H15" s="11">
        <v>25.65</v>
      </c>
      <c r="I15" s="11">
        <v>6.44</v>
      </c>
      <c r="J15" s="22"/>
      <c r="K15" t="s">
        <v>130</v>
      </c>
      <c r="L15" s="11">
        <v>43.6</v>
      </c>
      <c r="M15" s="11">
        <v>3.61</v>
      </c>
      <c r="N15" s="22"/>
      <c r="O15" t="s">
        <v>126</v>
      </c>
      <c r="P15" s="11">
        <v>28.65</v>
      </c>
      <c r="Q15" s="11">
        <v>4.99</v>
      </c>
      <c r="R15" s="17">
        <f>IF(((SUM(D15:Q15))*100)&lt;&gt;INT((SUM(D15:Q15)*100)),"Too many dec places","")</f>
      </c>
      <c r="S15" s="20"/>
      <c r="T15" s="20"/>
      <c r="U15" s="20"/>
      <c r="V15" s="20"/>
      <c r="W15" s="20"/>
      <c r="X15" s="20"/>
      <c r="Y15" s="20"/>
      <c r="Z15" s="20"/>
      <c r="AA15" s="20"/>
      <c r="AB15" s="20"/>
      <c r="AC15" s="20"/>
      <c r="AD15" s="20"/>
      <c r="AE15" s="20"/>
    </row>
    <row r="16" spans="1:31" ht="12.75">
      <c r="A16" s="3" t="str">
        <f t="shared" si="0"/>
        <v>OK</v>
      </c>
      <c r="B16" s="21">
        <v>10</v>
      </c>
      <c r="C16" t="s">
        <v>126</v>
      </c>
      <c r="D16" s="11">
        <v>31.05</v>
      </c>
      <c r="E16" s="11">
        <v>5.15</v>
      </c>
      <c r="F16" s="13"/>
      <c r="G16" t="s">
        <v>124</v>
      </c>
      <c r="H16" s="11">
        <v>20.25</v>
      </c>
      <c r="I16" s="11">
        <v>7.2</v>
      </c>
      <c r="J16" s="22"/>
      <c r="K16" t="s">
        <v>122</v>
      </c>
      <c r="L16" s="11">
        <v>26.7</v>
      </c>
      <c r="M16" s="11">
        <v>6.02</v>
      </c>
      <c r="N16" s="22"/>
      <c r="O16" t="s">
        <v>130</v>
      </c>
      <c r="P16" s="11">
        <v>40.2</v>
      </c>
      <c r="Q16" s="11">
        <v>3.59</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t="str">
        <f t="shared" si="0"/>
        <v>OK</v>
      </c>
      <c r="B17" s="21">
        <v>11</v>
      </c>
      <c r="C17" t="s">
        <v>134</v>
      </c>
      <c r="D17" s="11">
        <v>25.9</v>
      </c>
      <c r="E17" s="11">
        <v>5.73</v>
      </c>
      <c r="F17" s="13"/>
      <c r="G17" t="s">
        <v>132</v>
      </c>
      <c r="H17" s="11">
        <v>33</v>
      </c>
      <c r="I17" s="11">
        <v>4.52</v>
      </c>
      <c r="J17" s="22"/>
      <c r="K17" t="s">
        <v>128</v>
      </c>
      <c r="L17" s="11">
        <v>30.9</v>
      </c>
      <c r="M17" s="11">
        <v>5.29</v>
      </c>
      <c r="N17" s="22"/>
      <c r="O17" t="s">
        <v>118</v>
      </c>
      <c r="P17" s="11">
        <v>24.5</v>
      </c>
      <c r="Q17" s="11">
        <v>6.48</v>
      </c>
      <c r="R17" s="17">
        <f t="shared" si="2"/>
      </c>
      <c r="S17" s="20"/>
      <c r="T17" s="20"/>
      <c r="U17" s="20"/>
      <c r="V17" s="20"/>
      <c r="W17" s="20"/>
      <c r="X17" s="20"/>
      <c r="Y17" s="20"/>
      <c r="Z17" s="20"/>
      <c r="AA17" s="20"/>
      <c r="AB17" s="20"/>
      <c r="AC17" s="20"/>
      <c r="AD17" s="20"/>
      <c r="AE17" s="20"/>
    </row>
    <row r="18" spans="1:31" ht="12.75">
      <c r="A18" s="3">
        <f t="shared" si="0"/>
      </c>
      <c r="B18" s="21">
        <v>12</v>
      </c>
      <c r="C18" t="s">
        <v>118</v>
      </c>
      <c r="D18" s="11">
        <v>26.7</v>
      </c>
      <c r="E18" s="11">
        <v>0</v>
      </c>
      <c r="F18" s="13"/>
      <c r="G18" t="s">
        <v>134</v>
      </c>
      <c r="H18" s="11">
        <v>22.6</v>
      </c>
      <c r="I18" s="11">
        <v>5.84</v>
      </c>
      <c r="J18" s="22"/>
      <c r="K18" t="s">
        <v>132</v>
      </c>
      <c r="L18" s="11">
        <v>36.35</v>
      </c>
      <c r="M18" s="11">
        <v>4.55</v>
      </c>
      <c r="N18" s="22"/>
      <c r="O18" t="s">
        <v>128</v>
      </c>
      <c r="P18" s="11">
        <v>28.8</v>
      </c>
      <c r="Q18" s="11">
        <v>5.45</v>
      </c>
      <c r="R18" s="17">
        <f t="shared" si="2"/>
      </c>
      <c r="S18" s="20"/>
      <c r="T18" s="20"/>
      <c r="U18" s="20"/>
      <c r="V18" s="20"/>
      <c r="W18" s="20"/>
      <c r="X18" s="20"/>
      <c r="Y18" s="20"/>
      <c r="Z18" s="20"/>
      <c r="AA18" s="20"/>
      <c r="AB18" s="20"/>
      <c r="AC18" s="20"/>
      <c r="AD18" s="20"/>
      <c r="AE18" s="20"/>
    </row>
    <row r="19" spans="1:31" ht="12.75">
      <c r="A19" s="3" t="str">
        <f t="shared" si="0"/>
        <v>OK</v>
      </c>
      <c r="B19" s="21">
        <v>13</v>
      </c>
      <c r="C19" t="s">
        <v>120</v>
      </c>
      <c r="D19" s="11">
        <v>30.4</v>
      </c>
      <c r="E19" s="11">
        <v>5.38</v>
      </c>
      <c r="F19" s="13"/>
      <c r="G19" t="s">
        <v>135</v>
      </c>
      <c r="H19" s="11">
        <v>31.55</v>
      </c>
      <c r="I19" s="11">
        <v>5.26</v>
      </c>
      <c r="J19" s="22"/>
      <c r="K19" t="s">
        <v>123</v>
      </c>
      <c r="L19" s="11">
        <v>29.5</v>
      </c>
      <c r="M19" s="11">
        <v>5.47</v>
      </c>
      <c r="N19" s="22"/>
      <c r="O19" t="s">
        <v>136</v>
      </c>
      <c r="P19" s="11">
        <v>29.85</v>
      </c>
      <c r="Q19" s="11">
        <v>5.31</v>
      </c>
      <c r="R19" s="17">
        <f t="shared" si="2"/>
      </c>
      <c r="S19" s="20"/>
      <c r="T19" s="20"/>
      <c r="U19" s="20"/>
      <c r="V19" s="20"/>
      <c r="W19" s="20"/>
      <c r="X19" s="20"/>
      <c r="Y19" s="20"/>
      <c r="Z19" s="20"/>
      <c r="AA19" s="20"/>
      <c r="AB19" s="20"/>
      <c r="AC19" s="20"/>
      <c r="AD19" s="20"/>
      <c r="AE19" s="20"/>
    </row>
    <row r="20" spans="1:31" ht="12.75">
      <c r="A20" s="3" t="str">
        <f t="shared" si="0"/>
        <v>OK</v>
      </c>
      <c r="B20" s="21">
        <v>14</v>
      </c>
      <c r="C20" t="s">
        <v>136</v>
      </c>
      <c r="D20" s="11">
        <v>31</v>
      </c>
      <c r="E20" s="11">
        <v>5.21</v>
      </c>
      <c r="F20" s="13"/>
      <c r="G20" t="s">
        <v>120</v>
      </c>
      <c r="H20" s="11">
        <v>23.65</v>
      </c>
      <c r="I20" s="11">
        <v>6.05</v>
      </c>
      <c r="J20" s="22"/>
      <c r="K20" t="s">
        <v>135</v>
      </c>
      <c r="L20" s="11">
        <v>34.9</v>
      </c>
      <c r="M20" s="11">
        <v>4.86</v>
      </c>
      <c r="N20" s="22"/>
      <c r="O20" t="s">
        <v>123</v>
      </c>
      <c r="P20" s="11">
        <v>27.65</v>
      </c>
      <c r="Q20" s="11">
        <v>6</v>
      </c>
      <c r="R20" s="17">
        <f t="shared" si="2"/>
      </c>
      <c r="S20" s="20"/>
      <c r="T20" s="20"/>
      <c r="U20" s="20"/>
      <c r="V20" s="20"/>
      <c r="W20" s="20"/>
      <c r="X20" s="20"/>
      <c r="Y20" s="20"/>
      <c r="Z20" s="20"/>
      <c r="AA20" s="20"/>
      <c r="AB20" s="20"/>
      <c r="AC20" s="20"/>
      <c r="AD20" s="20"/>
      <c r="AE20" s="20"/>
    </row>
    <row r="21" spans="1:31" ht="12.75">
      <c r="A21" s="3" t="str">
        <f t="shared" si="0"/>
        <v>OK</v>
      </c>
      <c r="B21" s="21">
        <v>15</v>
      </c>
      <c r="C21" t="s">
        <v>129</v>
      </c>
      <c r="D21" s="11">
        <v>27.85</v>
      </c>
      <c r="E21" s="11">
        <v>5.58</v>
      </c>
      <c r="F21" s="13"/>
      <c r="G21" t="s">
        <v>121</v>
      </c>
      <c r="H21" s="11">
        <v>22.85</v>
      </c>
      <c r="I21" s="11">
        <v>6.32</v>
      </c>
      <c r="J21" s="22"/>
      <c r="K21" t="s">
        <v>133</v>
      </c>
      <c r="L21" s="11">
        <v>36.65</v>
      </c>
      <c r="M21" s="11">
        <v>4.15</v>
      </c>
      <c r="N21" s="22"/>
      <c r="O21" t="s">
        <v>125</v>
      </c>
      <c r="P21" s="11">
        <v>23.85</v>
      </c>
      <c r="Q21" s="11">
        <v>6.58</v>
      </c>
      <c r="R21" s="17">
        <f t="shared" si="2"/>
      </c>
      <c r="S21" s="20"/>
      <c r="T21" s="20"/>
      <c r="U21" s="20"/>
      <c r="V21" s="20"/>
      <c r="W21" s="20"/>
      <c r="X21" s="20"/>
      <c r="Y21" s="20"/>
      <c r="Z21" s="20"/>
      <c r="AA21" s="20"/>
      <c r="AB21" s="20"/>
      <c r="AC21" s="20"/>
      <c r="AD21" s="20"/>
      <c r="AE21" s="20"/>
    </row>
    <row r="22" spans="1:31" ht="12.75">
      <c r="A22" s="3" t="str">
        <f t="shared" si="0"/>
        <v>OK</v>
      </c>
      <c r="B22" s="21">
        <v>16</v>
      </c>
      <c r="C22" t="s">
        <v>125</v>
      </c>
      <c r="D22" s="11">
        <v>25.6</v>
      </c>
      <c r="E22" s="11">
        <v>6.67</v>
      </c>
      <c r="F22" s="13"/>
      <c r="G22" t="s">
        <v>129</v>
      </c>
      <c r="H22" s="11">
        <v>23.15</v>
      </c>
      <c r="I22" s="11">
        <v>6.25</v>
      </c>
      <c r="J22" s="22"/>
      <c r="K22" t="s">
        <v>121</v>
      </c>
      <c r="L22" s="11">
        <v>27.95</v>
      </c>
      <c r="M22" s="11">
        <v>5.69</v>
      </c>
      <c r="N22" s="22"/>
      <c r="O22" t="s">
        <v>133</v>
      </c>
      <c r="P22" s="11">
        <v>35.9</v>
      </c>
      <c r="Q22" s="11">
        <v>4.42</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23:K25 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Q7:Q76 M7:M76 I7:I76 E7:E76">
      <formula1>$G$3</formula1>
      <formula2>$H$3</formula2>
    </dataValidation>
  </dataValidations>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72</v>
      </c>
      <c r="X3" s="58">
        <v>82.1</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t="s">
        <v>126</v>
      </c>
      <c r="C5" s="18" t="s">
        <v>127</v>
      </c>
      <c r="D5" s="11">
        <v>31.05</v>
      </c>
      <c r="E5" s="11">
        <v>5.15</v>
      </c>
      <c r="F5" s="11">
        <v>28.55</v>
      </c>
      <c r="G5" s="11">
        <v>5.47</v>
      </c>
      <c r="H5" s="11">
        <v>33.2</v>
      </c>
      <c r="I5" s="11">
        <v>5.11</v>
      </c>
      <c r="J5" s="11">
        <v>28.65</v>
      </c>
      <c r="K5" s="11">
        <v>4.99</v>
      </c>
      <c r="L5" s="55">
        <f aca="true" t="shared" si="0" ref="L5:L20">SUM(D5,F5,H5,J5)</f>
        <v>121.45000000000002</v>
      </c>
      <c r="M5" s="56">
        <f aca="true" t="shared" si="1" ref="M5:M20">IF(COUNT(D5,F5,H5,J5)=4,MINA(D5,F5,H5,J5),0)</f>
        <v>28.55</v>
      </c>
      <c r="N5" s="56">
        <f aca="true" t="shared" si="2" ref="N5:N20">SUM(L5-M5)</f>
        <v>92.90000000000002</v>
      </c>
      <c r="O5" s="56">
        <f aca="true" t="shared" si="3" ref="O5:O20">MAX(D5,F5,H5,J5)</f>
        <v>33.2</v>
      </c>
      <c r="P5" s="56">
        <f aca="true" t="shared" si="4" ref="P5:P20">MIN(E5,G5,I5,K5)</f>
        <v>4.99</v>
      </c>
      <c r="Q5" s="56"/>
      <c r="R5" s="56"/>
      <c r="S5" s="55">
        <v>0</v>
      </c>
      <c r="T5" s="56"/>
      <c r="U5" s="56">
        <f aca="true" t="shared" si="5" ref="U5:U20">MAX(O5,S5)</f>
        <v>33.2</v>
      </c>
      <c r="V5" s="56">
        <f aca="true" t="shared" si="6" ref="V5:V20">MIN(P5,T5)</f>
        <v>4.99</v>
      </c>
      <c r="W5" s="57">
        <f>IF(V5&lt;&gt;0,SUM($X$3/V5*12),"")</f>
        <v>197.43486973947896</v>
      </c>
      <c r="X5" s="57">
        <f>IF(V5&lt;&gt;0,SUM(3600/V5*$X$3/5280),"")</f>
        <v>11.217890326106758</v>
      </c>
    </row>
    <row r="6" spans="1:24" ht="15" thickBot="1">
      <c r="A6" s="66"/>
      <c r="B6" t="s">
        <v>128</v>
      </c>
      <c r="C6" s="15" t="s">
        <v>127</v>
      </c>
      <c r="D6" s="11">
        <v>23.9</v>
      </c>
      <c r="E6" s="11">
        <v>5.17</v>
      </c>
      <c r="F6" s="11">
        <v>21.2</v>
      </c>
      <c r="G6" s="11">
        <v>6.1</v>
      </c>
      <c r="H6" s="11">
        <v>30.9</v>
      </c>
      <c r="I6" s="11">
        <v>5.29</v>
      </c>
      <c r="J6" s="11">
        <v>28.8</v>
      </c>
      <c r="K6" s="11">
        <v>5.45</v>
      </c>
      <c r="L6" s="55">
        <f t="shared" si="0"/>
        <v>104.8</v>
      </c>
      <c r="M6" s="56">
        <f t="shared" si="1"/>
        <v>21.2</v>
      </c>
      <c r="N6" s="56">
        <f t="shared" si="2"/>
        <v>83.6</v>
      </c>
      <c r="O6" s="56">
        <f t="shared" si="3"/>
        <v>30.9</v>
      </c>
      <c r="P6" s="56">
        <f t="shared" si="4"/>
        <v>5.17</v>
      </c>
      <c r="Q6" s="56"/>
      <c r="R6" s="56"/>
      <c r="S6" s="55">
        <v>0</v>
      </c>
      <c r="T6" s="56"/>
      <c r="U6" s="56">
        <f t="shared" si="5"/>
        <v>30.9</v>
      </c>
      <c r="V6" s="56">
        <f t="shared" si="6"/>
        <v>5.17</v>
      </c>
      <c r="W6" s="57">
        <f aca="true" t="shared" si="7" ref="W6:W20">IF(V6&lt;&gt;0,SUM($X$3/V6*12),"")</f>
        <v>190.56092843326886</v>
      </c>
      <c r="X6" s="57">
        <f aca="true" t="shared" si="8" ref="X6:X20">IF(V6&lt;&gt;0,SUM(3600/V6*$X$3/5280),"")</f>
        <v>10.827325479163001</v>
      </c>
    </row>
    <row r="7" spans="1:24" ht="15" thickBot="1">
      <c r="A7" s="66"/>
      <c r="B7" t="s">
        <v>129</v>
      </c>
      <c r="C7" s="15" t="s">
        <v>127</v>
      </c>
      <c r="D7" s="11">
        <v>27.85</v>
      </c>
      <c r="E7" s="11">
        <v>5.58</v>
      </c>
      <c r="F7" s="11">
        <v>0</v>
      </c>
      <c r="G7" s="11">
        <v>0</v>
      </c>
      <c r="H7" s="11">
        <v>30</v>
      </c>
      <c r="I7" s="11">
        <v>5.45</v>
      </c>
      <c r="J7" s="11">
        <v>23.6</v>
      </c>
      <c r="K7" s="11">
        <v>6.1</v>
      </c>
      <c r="L7" s="55">
        <f t="shared" si="0"/>
        <v>81.45</v>
      </c>
      <c r="M7" s="56">
        <f t="shared" si="1"/>
        <v>0</v>
      </c>
      <c r="N7" s="56">
        <f t="shared" si="2"/>
        <v>81.45</v>
      </c>
      <c r="O7" s="56">
        <f t="shared" si="3"/>
        <v>30</v>
      </c>
      <c r="P7" s="56">
        <f t="shared" si="4"/>
        <v>0</v>
      </c>
      <c r="Q7" s="56"/>
      <c r="R7" s="56"/>
      <c r="S7" s="55">
        <v>0</v>
      </c>
      <c r="T7" s="56"/>
      <c r="U7" s="56">
        <f t="shared" si="5"/>
        <v>30</v>
      </c>
      <c r="V7" s="56">
        <f t="shared" si="6"/>
        <v>0</v>
      </c>
      <c r="W7" s="57">
        <f t="shared" si="7"/>
      </c>
      <c r="X7" s="57">
        <f t="shared" si="8"/>
      </c>
    </row>
    <row r="8" spans="1:24" ht="15" thickBot="1">
      <c r="A8" s="66"/>
      <c r="B8" t="s">
        <v>123</v>
      </c>
      <c r="C8" s="15" t="s">
        <v>119</v>
      </c>
      <c r="D8" s="11">
        <v>25.7</v>
      </c>
      <c r="E8" s="11">
        <v>5.39</v>
      </c>
      <c r="F8" s="11">
        <v>25.65</v>
      </c>
      <c r="G8" s="11">
        <v>6.29</v>
      </c>
      <c r="H8" s="11">
        <v>29.5</v>
      </c>
      <c r="I8" s="11">
        <v>5.47</v>
      </c>
      <c r="J8" s="11">
        <v>27.65</v>
      </c>
      <c r="K8" s="11">
        <v>6</v>
      </c>
      <c r="L8" s="55">
        <f t="shared" si="0"/>
        <v>108.5</v>
      </c>
      <c r="M8" s="56">
        <f t="shared" si="1"/>
        <v>25.65</v>
      </c>
      <c r="N8" s="56">
        <f t="shared" si="2"/>
        <v>82.85</v>
      </c>
      <c r="O8" s="56">
        <f t="shared" si="3"/>
        <v>29.5</v>
      </c>
      <c r="P8" s="56">
        <f t="shared" si="4"/>
        <v>5.39</v>
      </c>
      <c r="Q8" s="56"/>
      <c r="R8" s="56"/>
      <c r="S8" s="55">
        <v>0</v>
      </c>
      <c r="T8" s="56"/>
      <c r="U8" s="56">
        <f t="shared" si="5"/>
        <v>29.5</v>
      </c>
      <c r="V8" s="56">
        <f t="shared" si="6"/>
        <v>5.39</v>
      </c>
      <c r="W8" s="57">
        <f t="shared" si="7"/>
        <v>182.7829313543599</v>
      </c>
      <c r="X8" s="57">
        <f t="shared" si="8"/>
        <v>10.385393826952269</v>
      </c>
    </row>
    <row r="9" spans="1:24" ht="15" thickBot="1">
      <c r="A9" s="66"/>
      <c r="B9" t="s">
        <v>120</v>
      </c>
      <c r="C9" s="15" t="s">
        <v>119</v>
      </c>
      <c r="D9" s="11">
        <v>30.4</v>
      </c>
      <c r="E9" s="11">
        <v>5.38</v>
      </c>
      <c r="F9" s="11">
        <v>23.65</v>
      </c>
      <c r="G9" s="11">
        <v>6.05</v>
      </c>
      <c r="H9" s="11">
        <v>25.1</v>
      </c>
      <c r="I9" s="11">
        <v>5.72</v>
      </c>
      <c r="J9" s="11">
        <v>26.25</v>
      </c>
      <c r="K9" s="11">
        <v>6.02</v>
      </c>
      <c r="L9" s="55">
        <f t="shared" si="0"/>
        <v>105.4</v>
      </c>
      <c r="M9" s="56">
        <f t="shared" si="1"/>
        <v>23.65</v>
      </c>
      <c r="N9" s="56">
        <f t="shared" si="2"/>
        <v>81.75</v>
      </c>
      <c r="O9" s="56">
        <f t="shared" si="3"/>
        <v>30.4</v>
      </c>
      <c r="P9" s="56">
        <f t="shared" si="4"/>
        <v>5.38</v>
      </c>
      <c r="Q9" s="56"/>
      <c r="R9" s="56"/>
      <c r="S9" s="55">
        <v>0</v>
      </c>
      <c r="T9" s="56"/>
      <c r="U9" s="56">
        <f t="shared" si="5"/>
        <v>30.4</v>
      </c>
      <c r="V9" s="56">
        <f t="shared" si="6"/>
        <v>5.38</v>
      </c>
      <c r="W9" s="57">
        <f t="shared" si="7"/>
        <v>183.12267657992564</v>
      </c>
      <c r="X9" s="57">
        <f t="shared" si="8"/>
        <v>10.40469753295032</v>
      </c>
    </row>
    <row r="10" spans="1:24" ht="15" thickBot="1">
      <c r="A10" s="66"/>
      <c r="B10" t="s">
        <v>122</v>
      </c>
      <c r="C10" s="15" t="s">
        <v>119</v>
      </c>
      <c r="D10" s="11">
        <v>28.2</v>
      </c>
      <c r="E10" s="11">
        <v>5.58</v>
      </c>
      <c r="F10" s="11">
        <v>25.65</v>
      </c>
      <c r="G10" s="11">
        <v>6.44</v>
      </c>
      <c r="H10" s="11">
        <v>26.7</v>
      </c>
      <c r="I10" s="11">
        <v>6.02</v>
      </c>
      <c r="J10" s="11">
        <v>19.95</v>
      </c>
      <c r="K10" s="11">
        <v>6.24</v>
      </c>
      <c r="L10" s="55">
        <f t="shared" si="0"/>
        <v>100.5</v>
      </c>
      <c r="M10" s="56">
        <f t="shared" si="1"/>
        <v>19.95</v>
      </c>
      <c r="N10" s="56">
        <f t="shared" si="2"/>
        <v>80.55</v>
      </c>
      <c r="O10" s="56">
        <f t="shared" si="3"/>
        <v>28.2</v>
      </c>
      <c r="P10" s="56">
        <f t="shared" si="4"/>
        <v>5.58</v>
      </c>
      <c r="Q10" s="56"/>
      <c r="R10" s="56"/>
      <c r="S10" s="55">
        <v>0</v>
      </c>
      <c r="T10" s="56"/>
      <c r="U10" s="56">
        <f t="shared" si="5"/>
        <v>28.2</v>
      </c>
      <c r="V10" s="56">
        <f t="shared" si="6"/>
        <v>5.58</v>
      </c>
      <c r="W10" s="57">
        <f t="shared" si="7"/>
        <v>176.55913978494624</v>
      </c>
      <c r="X10" s="57">
        <f t="shared" si="8"/>
        <v>10.031769305962854</v>
      </c>
    </row>
    <row r="11" spans="1:24" ht="15" thickBot="1">
      <c r="A11" s="66"/>
      <c r="B11" t="s">
        <v>118</v>
      </c>
      <c r="C11" s="15" t="s">
        <v>119</v>
      </c>
      <c r="D11" s="11">
        <v>26.7</v>
      </c>
      <c r="E11" s="11">
        <v>0</v>
      </c>
      <c r="F11" s="11">
        <v>22.9</v>
      </c>
      <c r="G11" s="11">
        <v>6.53</v>
      </c>
      <c r="H11" s="11">
        <v>26.35</v>
      </c>
      <c r="I11" s="11">
        <v>5.98</v>
      </c>
      <c r="J11" s="11">
        <v>24.5</v>
      </c>
      <c r="K11" s="11">
        <v>6.48</v>
      </c>
      <c r="L11" s="55">
        <f t="shared" si="0"/>
        <v>100.44999999999999</v>
      </c>
      <c r="M11" s="56">
        <f t="shared" si="1"/>
        <v>22.9</v>
      </c>
      <c r="N11" s="56">
        <f t="shared" si="2"/>
        <v>77.54999999999998</v>
      </c>
      <c r="O11" s="56">
        <f t="shared" si="3"/>
        <v>26.7</v>
      </c>
      <c r="P11" s="56">
        <f t="shared" si="4"/>
        <v>0</v>
      </c>
      <c r="Q11" s="56"/>
      <c r="R11" s="56"/>
      <c r="S11" s="55">
        <v>0</v>
      </c>
      <c r="T11" s="56"/>
      <c r="U11" s="56">
        <f t="shared" si="5"/>
        <v>26.7</v>
      </c>
      <c r="V11" s="56">
        <f t="shared" si="6"/>
        <v>0</v>
      </c>
      <c r="W11" s="57">
        <f t="shared" si="7"/>
      </c>
      <c r="X11" s="57">
        <f t="shared" si="8"/>
      </c>
    </row>
    <row r="12" spans="1:24" ht="15" thickBot="1">
      <c r="A12" s="66"/>
      <c r="B12" t="s">
        <v>121</v>
      </c>
      <c r="C12" s="15" t="s">
        <v>119</v>
      </c>
      <c r="D12" s="11">
        <v>27.15</v>
      </c>
      <c r="E12" s="11">
        <v>5.77</v>
      </c>
      <c r="F12" s="11">
        <v>22.85</v>
      </c>
      <c r="G12" s="11">
        <v>6.32</v>
      </c>
      <c r="H12" s="11">
        <v>0</v>
      </c>
      <c r="I12" s="11">
        <v>0</v>
      </c>
      <c r="J12" s="11">
        <v>23.15</v>
      </c>
      <c r="K12" s="11">
        <v>6.21</v>
      </c>
      <c r="L12" s="55">
        <f t="shared" si="0"/>
        <v>73.15</v>
      </c>
      <c r="M12" s="56">
        <f t="shared" si="1"/>
        <v>0</v>
      </c>
      <c r="N12" s="56">
        <f t="shared" si="2"/>
        <v>73.15</v>
      </c>
      <c r="O12" s="56">
        <f t="shared" si="3"/>
        <v>27.15</v>
      </c>
      <c r="P12" s="56">
        <f t="shared" si="4"/>
        <v>0</v>
      </c>
      <c r="Q12" s="56"/>
      <c r="R12" s="56"/>
      <c r="S12" s="55">
        <v>0</v>
      </c>
      <c r="T12" s="56"/>
      <c r="U12" s="56">
        <f t="shared" si="5"/>
        <v>27.15</v>
      </c>
      <c r="V12" s="56">
        <f t="shared" si="6"/>
        <v>0</v>
      </c>
      <c r="W12" s="57">
        <f t="shared" si="7"/>
      </c>
      <c r="X12" s="57">
        <f t="shared" si="8"/>
      </c>
    </row>
    <row r="13" spans="1:24" ht="15" thickBot="1">
      <c r="A13" s="66"/>
      <c r="B13" t="s">
        <v>124</v>
      </c>
      <c r="C13" s="15" t="s">
        <v>119</v>
      </c>
      <c r="D13" s="11">
        <v>21.9</v>
      </c>
      <c r="E13" s="11">
        <v>5.75</v>
      </c>
      <c r="F13" s="11">
        <v>20.25</v>
      </c>
      <c r="G13" s="11">
        <v>7.2</v>
      </c>
      <c r="H13" s="11">
        <v>24.5</v>
      </c>
      <c r="I13" s="11">
        <v>6.42</v>
      </c>
      <c r="J13" s="11">
        <v>24.25</v>
      </c>
      <c r="K13" s="11">
        <v>6.26</v>
      </c>
      <c r="L13" s="55">
        <f t="shared" si="0"/>
        <v>90.9</v>
      </c>
      <c r="M13" s="56">
        <f t="shared" si="1"/>
        <v>20.25</v>
      </c>
      <c r="N13" s="56">
        <f t="shared" si="2"/>
        <v>70.65</v>
      </c>
      <c r="O13" s="56">
        <f t="shared" si="3"/>
        <v>24.5</v>
      </c>
      <c r="P13" s="56">
        <f t="shared" si="4"/>
        <v>5.75</v>
      </c>
      <c r="Q13" s="56"/>
      <c r="R13" s="56"/>
      <c r="S13" s="55">
        <v>0</v>
      </c>
      <c r="T13" s="56"/>
      <c r="U13" s="56">
        <f t="shared" si="5"/>
        <v>24.5</v>
      </c>
      <c r="V13" s="56">
        <f t="shared" si="6"/>
        <v>5.75</v>
      </c>
      <c r="W13" s="57">
        <f t="shared" si="7"/>
        <v>171.3391304347826</v>
      </c>
      <c r="X13" s="57">
        <f t="shared" si="8"/>
        <v>9.735177865612647</v>
      </c>
    </row>
    <row r="14" spans="1:24" ht="15" thickBot="1">
      <c r="A14" s="66"/>
      <c r="B14" t="s">
        <v>125</v>
      </c>
      <c r="C14" s="15" t="s">
        <v>119</v>
      </c>
      <c r="D14" s="11">
        <v>0</v>
      </c>
      <c r="E14" s="11">
        <v>0</v>
      </c>
      <c r="F14" s="11">
        <v>20.85</v>
      </c>
      <c r="G14" s="11">
        <v>7.04</v>
      </c>
      <c r="H14" s="11">
        <v>25.65</v>
      </c>
      <c r="I14" s="11">
        <v>5.99</v>
      </c>
      <c r="J14" s="11">
        <v>23.85</v>
      </c>
      <c r="K14" s="11">
        <v>6.58</v>
      </c>
      <c r="L14" s="55">
        <f t="shared" si="0"/>
        <v>70.35</v>
      </c>
      <c r="M14" s="56">
        <f t="shared" si="1"/>
        <v>0</v>
      </c>
      <c r="N14" s="56">
        <f t="shared" si="2"/>
        <v>70.35</v>
      </c>
      <c r="O14" s="56">
        <f t="shared" si="3"/>
        <v>25.65</v>
      </c>
      <c r="P14" s="56">
        <f t="shared" si="4"/>
        <v>0</v>
      </c>
      <c r="Q14" s="56"/>
      <c r="R14" s="56"/>
      <c r="S14" s="55">
        <v>0</v>
      </c>
      <c r="T14" s="56"/>
      <c r="U14" s="56">
        <f t="shared" si="5"/>
        <v>25.65</v>
      </c>
      <c r="V14" s="56">
        <f t="shared" si="6"/>
        <v>0</v>
      </c>
      <c r="W14" s="57">
        <f t="shared" si="7"/>
      </c>
      <c r="X14" s="57">
        <f t="shared" si="8"/>
      </c>
    </row>
    <row r="15" spans="1:24" ht="15" thickBot="1">
      <c r="A15" s="66"/>
      <c r="B15" t="s">
        <v>130</v>
      </c>
      <c r="C15" s="15" t="s">
        <v>131</v>
      </c>
      <c r="D15" s="11">
        <v>47.5</v>
      </c>
      <c r="E15" s="11">
        <v>3.48</v>
      </c>
      <c r="F15" s="11">
        <v>26.85</v>
      </c>
      <c r="G15" s="11">
        <v>4.77</v>
      </c>
      <c r="H15" s="11">
        <v>43.6</v>
      </c>
      <c r="I15" s="11">
        <v>3.61</v>
      </c>
      <c r="J15" s="11">
        <v>40.2</v>
      </c>
      <c r="K15" s="11">
        <v>3.59</v>
      </c>
      <c r="L15" s="55">
        <f t="shared" si="0"/>
        <v>158.14999999999998</v>
      </c>
      <c r="M15" s="56">
        <f t="shared" si="1"/>
        <v>26.85</v>
      </c>
      <c r="N15" s="56">
        <f t="shared" si="2"/>
        <v>131.29999999999998</v>
      </c>
      <c r="O15" s="56">
        <f t="shared" si="3"/>
        <v>47.5</v>
      </c>
      <c r="P15" s="56">
        <f t="shared" si="4"/>
        <v>3.48</v>
      </c>
      <c r="Q15" s="56"/>
      <c r="R15" s="56"/>
      <c r="S15" s="55">
        <v>0</v>
      </c>
      <c r="T15" s="56"/>
      <c r="U15" s="56">
        <f t="shared" si="5"/>
        <v>47.5</v>
      </c>
      <c r="V15" s="56">
        <f t="shared" si="6"/>
        <v>3.48</v>
      </c>
      <c r="W15" s="57">
        <f t="shared" si="7"/>
        <v>283.10344827586204</v>
      </c>
      <c r="X15" s="57">
        <f t="shared" si="8"/>
        <v>16.08542319749216</v>
      </c>
    </row>
    <row r="16" spans="1:24" ht="15" thickBot="1">
      <c r="A16" s="66"/>
      <c r="B16" t="s">
        <v>133</v>
      </c>
      <c r="C16" s="15" t="s">
        <v>131</v>
      </c>
      <c r="D16" s="11">
        <v>36.65</v>
      </c>
      <c r="E16" s="11">
        <v>4.36</v>
      </c>
      <c r="F16" s="11">
        <v>35.8</v>
      </c>
      <c r="G16" s="11">
        <v>4.37</v>
      </c>
      <c r="H16" s="11">
        <v>36.65</v>
      </c>
      <c r="I16" s="11">
        <v>4.15</v>
      </c>
      <c r="J16" s="11">
        <v>0</v>
      </c>
      <c r="K16" s="11">
        <v>0</v>
      </c>
      <c r="L16" s="55">
        <f t="shared" si="0"/>
        <v>109.1</v>
      </c>
      <c r="M16" s="56">
        <f t="shared" si="1"/>
        <v>0</v>
      </c>
      <c r="N16" s="56">
        <f t="shared" si="2"/>
        <v>109.1</v>
      </c>
      <c r="O16" s="56">
        <f t="shared" si="3"/>
        <v>36.65</v>
      </c>
      <c r="P16" s="56">
        <f t="shared" si="4"/>
        <v>0</v>
      </c>
      <c r="Q16" s="56"/>
      <c r="R16" s="56"/>
      <c r="S16" s="55">
        <v>0</v>
      </c>
      <c r="T16" s="56"/>
      <c r="U16" s="56">
        <f t="shared" si="5"/>
        <v>36.65</v>
      </c>
      <c r="V16" s="56">
        <f t="shared" si="6"/>
        <v>0</v>
      </c>
      <c r="W16" s="57">
        <f t="shared" si="7"/>
      </c>
      <c r="X16" s="57">
        <f t="shared" si="8"/>
      </c>
    </row>
    <row r="17" spans="1:24" ht="15" thickBot="1">
      <c r="A17" s="66"/>
      <c r="B17" t="s">
        <v>132</v>
      </c>
      <c r="C17" s="15" t="s">
        <v>131</v>
      </c>
      <c r="D17" s="11">
        <v>36.05</v>
      </c>
      <c r="E17" s="11">
        <v>4.49</v>
      </c>
      <c r="F17" s="11">
        <v>33</v>
      </c>
      <c r="G17" s="11">
        <v>4.52</v>
      </c>
      <c r="H17" s="11">
        <v>36.35</v>
      </c>
      <c r="I17" s="11">
        <v>4.55</v>
      </c>
      <c r="J17" s="11">
        <v>34.8</v>
      </c>
      <c r="K17" s="11">
        <v>4.6</v>
      </c>
      <c r="L17" s="55">
        <f t="shared" si="0"/>
        <v>140.2</v>
      </c>
      <c r="M17" s="56">
        <f t="shared" si="1"/>
        <v>33</v>
      </c>
      <c r="N17" s="56">
        <f t="shared" si="2"/>
        <v>107.19999999999999</v>
      </c>
      <c r="O17" s="56">
        <f t="shared" si="3"/>
        <v>36.35</v>
      </c>
      <c r="P17" s="56">
        <f t="shared" si="4"/>
        <v>4.49</v>
      </c>
      <c r="Q17" s="56"/>
      <c r="R17" s="56"/>
      <c r="S17" s="55">
        <v>0</v>
      </c>
      <c r="T17" s="56"/>
      <c r="U17" s="56">
        <f t="shared" si="5"/>
        <v>36.35</v>
      </c>
      <c r="V17" s="56">
        <f t="shared" si="6"/>
        <v>4.49</v>
      </c>
      <c r="W17" s="57">
        <f t="shared" si="7"/>
        <v>219.42093541202672</v>
      </c>
      <c r="X17" s="57">
        <f t="shared" si="8"/>
        <v>12.467098602956062</v>
      </c>
    </row>
    <row r="18" spans="1:24" ht="15" thickBot="1">
      <c r="A18" s="66"/>
      <c r="B18" t="s">
        <v>135</v>
      </c>
      <c r="C18" s="15" t="s">
        <v>131</v>
      </c>
      <c r="D18" s="11">
        <v>29.3</v>
      </c>
      <c r="E18" s="11">
        <v>5.15</v>
      </c>
      <c r="F18" s="11">
        <v>31.55</v>
      </c>
      <c r="G18" s="11">
        <v>5.26</v>
      </c>
      <c r="H18" s="11">
        <v>34.9</v>
      </c>
      <c r="I18" s="11">
        <v>4.86</v>
      </c>
      <c r="J18" s="11">
        <v>20.9</v>
      </c>
      <c r="K18" s="11">
        <v>5.34</v>
      </c>
      <c r="L18" s="55">
        <f t="shared" si="0"/>
        <v>116.65</v>
      </c>
      <c r="M18" s="56">
        <f t="shared" si="1"/>
        <v>20.9</v>
      </c>
      <c r="N18" s="56">
        <f t="shared" si="2"/>
        <v>95.75</v>
      </c>
      <c r="O18" s="56">
        <f t="shared" si="3"/>
        <v>34.9</v>
      </c>
      <c r="P18" s="56">
        <f t="shared" si="4"/>
        <v>4.86</v>
      </c>
      <c r="Q18" s="56"/>
      <c r="R18" s="56"/>
      <c r="S18" s="55">
        <v>0</v>
      </c>
      <c r="T18" s="56"/>
      <c r="U18" s="56">
        <f t="shared" si="5"/>
        <v>34.9</v>
      </c>
      <c r="V18" s="56">
        <f t="shared" si="6"/>
        <v>4.86</v>
      </c>
      <c r="W18" s="57">
        <f t="shared" si="7"/>
        <v>202.71604938271605</v>
      </c>
      <c r="X18" s="57">
        <f t="shared" si="8"/>
        <v>11.517957351290683</v>
      </c>
    </row>
    <row r="19" spans="1:24" ht="15" thickBot="1">
      <c r="A19" s="66"/>
      <c r="B19" t="s">
        <v>136</v>
      </c>
      <c r="C19" s="15" t="s">
        <v>131</v>
      </c>
      <c r="D19" s="11">
        <v>31</v>
      </c>
      <c r="E19" s="11">
        <v>5.21</v>
      </c>
      <c r="F19" s="11">
        <v>28.25</v>
      </c>
      <c r="G19" s="11">
        <v>5.07</v>
      </c>
      <c r="H19" s="11">
        <v>27.4</v>
      </c>
      <c r="I19" s="11">
        <v>4.91</v>
      </c>
      <c r="J19" s="11">
        <v>29.85</v>
      </c>
      <c r="K19" s="11">
        <v>5.31</v>
      </c>
      <c r="L19" s="55">
        <f t="shared" si="0"/>
        <v>116.5</v>
      </c>
      <c r="M19" s="56">
        <f t="shared" si="1"/>
        <v>27.4</v>
      </c>
      <c r="N19" s="56">
        <f t="shared" si="2"/>
        <v>89.1</v>
      </c>
      <c r="O19" s="56">
        <f t="shared" si="3"/>
        <v>31</v>
      </c>
      <c r="P19" s="56">
        <f t="shared" si="4"/>
        <v>4.91</v>
      </c>
      <c r="Q19" s="56"/>
      <c r="R19" s="56"/>
      <c r="S19" s="55">
        <v>0</v>
      </c>
      <c r="T19" s="56"/>
      <c r="U19" s="56">
        <f t="shared" si="5"/>
        <v>31</v>
      </c>
      <c r="V19" s="56">
        <f t="shared" si="6"/>
        <v>4.91</v>
      </c>
      <c r="W19" s="57">
        <f t="shared" si="7"/>
        <v>200.6517311608961</v>
      </c>
      <c r="X19" s="57">
        <f t="shared" si="8"/>
        <v>11.400666543232735</v>
      </c>
    </row>
    <row r="20" spans="1:24" ht="15">
      <c r="A20" s="66"/>
      <c r="B20" t="s">
        <v>134</v>
      </c>
      <c r="C20" s="15" t="s">
        <v>131</v>
      </c>
      <c r="D20" s="11">
        <v>25.9</v>
      </c>
      <c r="E20" s="11">
        <v>5.73</v>
      </c>
      <c r="F20" s="11">
        <v>22.6</v>
      </c>
      <c r="G20" s="11">
        <v>5.84</v>
      </c>
      <c r="H20" s="11">
        <v>22.25</v>
      </c>
      <c r="I20" s="11">
        <v>5.74</v>
      </c>
      <c r="J20" s="11">
        <v>25.65</v>
      </c>
      <c r="K20" s="11">
        <v>5.9</v>
      </c>
      <c r="L20" s="55">
        <f t="shared" si="0"/>
        <v>96.4</v>
      </c>
      <c r="M20" s="56">
        <f t="shared" si="1"/>
        <v>22.25</v>
      </c>
      <c r="N20" s="56">
        <f t="shared" si="2"/>
        <v>74.15</v>
      </c>
      <c r="O20" s="56">
        <f t="shared" si="3"/>
        <v>25.9</v>
      </c>
      <c r="P20" s="56">
        <f t="shared" si="4"/>
        <v>5.73</v>
      </c>
      <c r="Q20" s="56"/>
      <c r="R20" s="56"/>
      <c r="S20" s="55">
        <v>0</v>
      </c>
      <c r="T20" s="56"/>
      <c r="U20" s="56">
        <f t="shared" si="5"/>
        <v>25.9</v>
      </c>
      <c r="V20" s="56">
        <f t="shared" si="6"/>
        <v>5.73</v>
      </c>
      <c r="W20" s="57">
        <f t="shared" si="7"/>
        <v>171.93717277486908</v>
      </c>
      <c r="X20" s="57">
        <f t="shared" si="8"/>
        <v>9.769157544026653</v>
      </c>
    </row>
    <row r="21" spans="1:24" ht="12.75">
      <c r="A21"/>
      <c r="B21"/>
      <c r="C21"/>
      <c r="D21" s="11"/>
      <c r="E21" s="11"/>
      <c r="F21" s="11"/>
      <c r="G21" s="11"/>
      <c r="H21" s="11"/>
      <c r="I21" s="11"/>
      <c r="J21" s="11"/>
      <c r="K21" s="11"/>
      <c r="L21"/>
      <c r="M21"/>
      <c r="N21"/>
      <c r="O21"/>
      <c r="P21"/>
      <c r="Q21"/>
      <c r="R21"/>
      <c r="S21"/>
      <c r="T21"/>
      <c r="U21"/>
      <c r="V21"/>
      <c r="W21"/>
      <c r="X21"/>
    </row>
    <row r="22" spans="1:24" ht="12.75">
      <c r="A22"/>
      <c r="B22"/>
      <c r="C22"/>
      <c r="D22" s="11"/>
      <c r="E22" s="11"/>
      <c r="F22" s="11"/>
      <c r="G22" s="11"/>
      <c r="H22" s="11"/>
      <c r="I22" s="11"/>
      <c r="J22" s="11"/>
      <c r="K22" s="11"/>
      <c r="L22"/>
      <c r="M22"/>
      <c r="N22"/>
      <c r="O22"/>
      <c r="P22"/>
      <c r="Q22"/>
      <c r="R22"/>
      <c r="S22"/>
      <c r="T22"/>
      <c r="U22"/>
      <c r="V22"/>
      <c r="W22"/>
      <c r="X22"/>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2011-02-28T17:26:23Z</dcterms:modified>
  <cp:category/>
  <cp:version/>
  <cp:contentType/>
  <cp:contentStatus/>
</cp:coreProperties>
</file>