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Change lane colours" sheetId="3" state="hidden"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<sst xmlns="http://schemas.openxmlformats.org/spreadsheetml/2006/main" count="703" uniqueCount="112">
  <si>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</si>
  <si>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</si>
  <si>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</si>
  <si>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</si>
  <si>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</si>
  <si>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</si>
  <si>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</si>
  <si>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</si>
  <si>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</si>
  <si>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</si>
  <si>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</si>
  <si>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</si>
  <si>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</si>
  <si>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</si>
  <si>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</si>
  <si>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</si>
  <si>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</si>
  <si>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</si>
  <si>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</si>
  <si>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</si>
  <si>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</si>
  <si>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</si>
  <si>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</si>
  <si>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</si>
  <si>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</si>
  <si>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</si>
  <si>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</si>
  <si>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</si>
  <si>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</si>
  <si>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</si>
  <si>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</si>
  <si>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</si>
  <si>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</si>
  <si>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</si>
  <si>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</si>
  <si>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</si>
  <si>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</si>
  <si>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</si>
  <si>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</si>
  <si>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</si>
  <si>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</si>
  <si>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</si>
  <si>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</si>
  <si>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</si>
  <si>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</si>
  <si>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</si>
  <si>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</si>
  <si>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</si>
  <si>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</si>
  <si>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</si>
  <si>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</si>
  <si>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Lane 1</t>
  </si>
  <si>
    <t>Lane 2</t>
  </si>
  <si>
    <t>Lane 3</t>
  </si>
  <si>
    <t>Lane 4</t>
  </si>
  <si>
    <t>track length ft =</t>
  </si>
  <si>
    <t>Av speed MPH</t>
  </si>
  <si>
    <t>Av speed IPS</t>
  </si>
  <si>
    <t>Change to</t>
  </si>
  <si>
    <t>Current track length (feet)</t>
  </si>
  <si>
    <t>Change default track length</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</si>
  <si>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</si>
  <si>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</si>
  <si>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</si>
  <si>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</si>
  <si>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</si>
  <si>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Specify lane rotation from left to right, then lane 4 goes to lane 1</t>
  </si>
  <si>
    <t>MARTIN</t>
  </si>
  <si>
    <t>DEANE</t>
  </si>
  <si>
    <t>ANDY P</t>
  </si>
  <si>
    <t>ANDY W</t>
  </si>
  <si>
    <t>CRAIG</t>
  </si>
  <si>
    <t>CLIVE</t>
  </si>
  <si>
    <t>JOHN C</t>
  </si>
  <si>
    <t>JOHN F</t>
  </si>
  <si>
    <t>ROBIN</t>
  </si>
  <si>
    <t>DAVE</t>
  </si>
  <si>
    <t>PAUL</t>
  </si>
  <si>
    <t>Spare</t>
  </si>
  <si>
    <t>JOHN O</t>
  </si>
  <si>
    <t>MICHAEL</t>
  </si>
  <si>
    <t>JULIAN</t>
  </si>
  <si>
    <t>MARC</t>
  </si>
  <si>
    <t>ROY</t>
  </si>
  <si>
    <t>NASCAR</t>
  </si>
  <si>
    <t>PRO</t>
  </si>
  <si>
    <t>MOD</t>
  </si>
  <si>
    <t>WHITE</t>
  </si>
  <si>
    <t>LANE</t>
  </si>
  <si>
    <t>Craig Homewood</t>
  </si>
  <si>
    <t>John Ovens</t>
  </si>
  <si>
    <t>Roy Masters</t>
  </si>
  <si>
    <t>Deane Walpole</t>
  </si>
  <si>
    <t>Robin Cornwall</t>
  </si>
  <si>
    <t>Andy Whorton</t>
  </si>
  <si>
    <t>David Hannington</t>
  </si>
  <si>
    <t>John Ferrigno</t>
  </si>
  <si>
    <t>John Chell</t>
  </si>
  <si>
    <t>Martin Hill</t>
  </si>
  <si>
    <t>Marc Townsend</t>
  </si>
  <si>
    <t>Clive Harland</t>
  </si>
  <si>
    <t>Andy Player</t>
  </si>
  <si>
    <t>Julian Allard</t>
  </si>
  <si>
    <t>Paul Homewood</t>
  </si>
  <si>
    <t>GRID</t>
  </si>
  <si>
    <t>Q</t>
  </si>
  <si>
    <t>Nascar</t>
  </si>
  <si>
    <t>ProMod</t>
  </si>
  <si>
    <t>Track = 104.5''</t>
  </si>
  <si>
    <t>A</t>
  </si>
  <si>
    <t>B</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</si>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</sst>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3">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11"/>
      <color indexed="8"/>
      <name val="Arial Unicode MS"/>
      <family val="2"/>
    </font>
    <font>
      <sz val="11"/>
      <name val="Arial Unicode MS"/>
      <family val="2"/>
    </font>
    <font>
      <b/>
      <sz val="7"/>
      <name val="Arial"/>
      <family val="2"/>
    </font>
    <font>
      <sz val="7"/>
      <color indexed="9"/>
      <name val="Arial"/>
      <family val="2"/>
    </font>
    <font>
      <b/>
      <sz val="11"/>
      <color indexed="10"/>
      <name val="Arial Unicode MS"/>
      <family val="2"/>
    </font>
    <font>
      <b/>
      <sz val="11"/>
      <color indexed="61"/>
      <name val="Arial Unicode MS"/>
      <family val="2"/>
    </font>
    <font>
      <b/>
      <sz val="11"/>
      <color indexed="9"/>
      <name val="Arial"/>
      <family val="2"/>
    </font>
    <font>
      <sz val="6"/>
      <color indexed="8"/>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1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8"/>
      </left>
      <right style="thin">
        <color indexed="55"/>
      </right>
      <top style="double">
        <color indexed="18"/>
      </top>
      <bottom style="thin">
        <color indexed="55"/>
      </bottom>
    </border>
    <border>
      <left style="thin">
        <color indexed="55"/>
      </left>
      <right style="thin">
        <color indexed="55"/>
      </right>
      <top style="double">
        <color indexed="18"/>
      </top>
      <bottom style="thin">
        <color indexed="55"/>
      </bottom>
    </border>
    <border>
      <left style="double">
        <color indexed="18"/>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double">
        <color indexed="18"/>
      </right>
      <top style="thin">
        <color indexed="55"/>
      </top>
      <bottom style="thin">
        <color indexed="55"/>
      </bottom>
    </border>
    <border>
      <left style="double">
        <color indexed="18"/>
      </left>
      <right style="thin">
        <color indexed="55"/>
      </right>
      <top style="thin">
        <color indexed="55"/>
      </top>
      <bottom style="double">
        <color indexed="18"/>
      </bottom>
    </border>
    <border>
      <left style="thin">
        <color indexed="55"/>
      </left>
      <right style="thin">
        <color indexed="55"/>
      </right>
      <top style="thin">
        <color indexed="55"/>
      </top>
      <bottom style="double">
        <color indexed="18"/>
      </bottom>
    </border>
    <border>
      <left style="thin">
        <color indexed="55"/>
      </left>
      <right style="double">
        <color indexed="18"/>
      </right>
      <top style="thin">
        <color indexed="55"/>
      </top>
      <bottom style="double">
        <color indexed="18"/>
      </bottom>
    </border>
    <border>
      <left style="thin">
        <color indexed="55"/>
      </left>
      <right style="double">
        <color indexed="18"/>
      </right>
      <top style="double">
        <color indexed="18"/>
      </top>
      <bottom style="thin">
        <color indexed="55"/>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22" fillId="0" borderId="0" xfId="0" applyNumberFormat="1" applyFont="1" applyFill="1" applyAlignment="1" applyProtection="1">
      <alignment horizontal="center"/>
      <protection/>
    </xf>
    <xf numFmtId="0" fontId="22" fillId="0" borderId="0" xfId="0" applyNumberFormat="1"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8" fillId="0" borderId="0" xfId="0" applyFont="1" applyAlignment="1">
      <alignment wrapText="1"/>
    </xf>
    <xf numFmtId="0" fontId="24"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26" fillId="6" borderId="21" xfId="0" applyNumberFormat="1" applyFont="1" applyFill="1" applyBorder="1" applyAlignment="1" applyProtection="1">
      <alignment horizontal="center"/>
      <protection/>
    </xf>
    <xf numFmtId="0" fontId="1" fillId="5" borderId="22" xfId="0" applyFont="1" applyFill="1" applyBorder="1" applyAlignment="1" applyProtection="1">
      <alignment/>
      <protection/>
    </xf>
    <xf numFmtId="0" fontId="2" fillId="5" borderId="23" xfId="0" applyFont="1" applyFill="1" applyBorder="1" applyAlignment="1" applyProtection="1">
      <alignment horizontal="center"/>
      <protection/>
    </xf>
    <xf numFmtId="0" fontId="14" fillId="7" borderId="23" xfId="0" applyFont="1" applyFill="1" applyBorder="1" applyAlignment="1" applyProtection="1">
      <alignment horizontal="center"/>
      <protection/>
    </xf>
    <xf numFmtId="0" fontId="14" fillId="8" borderId="23"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3" fillId="5" borderId="23"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4" fillId="5" borderId="23" xfId="0" applyFont="1" applyFill="1" applyBorder="1" applyAlignment="1" applyProtection="1">
      <alignment horizontal="center"/>
      <protection/>
    </xf>
    <xf numFmtId="0" fontId="6" fillId="5" borderId="24" xfId="0" applyFont="1" applyFill="1" applyBorder="1" applyAlignment="1" applyProtection="1">
      <alignment horizontal="left"/>
      <protection/>
    </xf>
    <xf numFmtId="0" fontId="2" fillId="5" borderId="25" xfId="0" applyFont="1" applyFill="1" applyBorder="1" applyAlignment="1" applyProtection="1">
      <alignment horizontal="center"/>
      <protection/>
    </xf>
    <xf numFmtId="0" fontId="6" fillId="5" borderId="25" xfId="0" applyFont="1" applyFill="1" applyBorder="1" applyAlignment="1" applyProtection="1">
      <alignment horizontal="center"/>
      <protection/>
    </xf>
    <xf numFmtId="0" fontId="7" fillId="7" borderId="25" xfId="0" applyFont="1" applyFill="1" applyBorder="1" applyAlignment="1" applyProtection="1">
      <alignment horizontal="center"/>
      <protection/>
    </xf>
    <xf numFmtId="0" fontId="8" fillId="8" borderId="25" xfId="0" applyFont="1" applyFill="1" applyBorder="1" applyAlignment="1" applyProtection="1">
      <alignment horizontal="center"/>
      <protection/>
    </xf>
    <xf numFmtId="0" fontId="7" fillId="6" borderId="25" xfId="0" applyFont="1" applyFill="1" applyBorder="1" applyAlignment="1" applyProtection="1">
      <alignment horizontal="center"/>
      <protection/>
    </xf>
    <xf numFmtId="0" fontId="6" fillId="5" borderId="25" xfId="0" applyFont="1" applyFill="1" applyBorder="1" applyAlignment="1" applyProtection="1">
      <alignment horizontal="center" wrapText="1"/>
      <protection/>
    </xf>
    <xf numFmtId="0" fontId="9" fillId="5" borderId="25" xfId="0" applyFont="1" applyFill="1" applyBorder="1" applyAlignment="1" applyProtection="1">
      <alignment horizontal="center" wrapText="1"/>
      <protection/>
    </xf>
    <xf numFmtId="0" fontId="10" fillId="5" borderId="25" xfId="0" applyFont="1" applyFill="1" applyBorder="1" applyAlignment="1" applyProtection="1">
      <alignment horizontal="center" wrapText="1"/>
      <protection/>
    </xf>
    <xf numFmtId="0" fontId="6" fillId="5" borderId="26" xfId="0" applyFont="1" applyFill="1" applyBorder="1" applyAlignment="1" applyProtection="1">
      <alignment horizontal="center" vertical="center" wrapText="1"/>
      <protection/>
    </xf>
    <xf numFmtId="0" fontId="26" fillId="5" borderId="24" xfId="0" applyFont="1" applyFill="1" applyBorder="1" applyAlignment="1" applyProtection="1">
      <alignment horizontal="center"/>
      <protection/>
    </xf>
    <xf numFmtId="0" fontId="26" fillId="0" borderId="25" xfId="0" applyFont="1" applyBorder="1" applyAlignment="1">
      <alignment/>
    </xf>
    <xf numFmtId="0" fontId="26" fillId="5" borderId="25" xfId="0" applyFont="1" applyFill="1" applyBorder="1" applyAlignment="1" applyProtection="1">
      <alignment horizontal="center"/>
      <protection locked="0"/>
    </xf>
    <xf numFmtId="2" fontId="26" fillId="0" borderId="25" xfId="0" applyNumberFormat="1" applyFont="1" applyBorder="1" applyAlignment="1" applyProtection="1">
      <alignment horizontal="center"/>
      <protection locked="0"/>
    </xf>
    <xf numFmtId="2" fontId="25" fillId="5" borderId="25" xfId="0" applyNumberFormat="1" applyFont="1" applyFill="1" applyBorder="1" applyAlignment="1" applyProtection="1">
      <alignment horizontal="center"/>
      <protection/>
    </xf>
    <xf numFmtId="0" fontId="25" fillId="5" borderId="25" xfId="0" applyNumberFormat="1" applyFont="1" applyFill="1" applyBorder="1" applyAlignment="1" applyProtection="1">
      <alignment horizontal="center"/>
      <protection/>
    </xf>
    <xf numFmtId="2" fontId="26" fillId="6" borderId="26" xfId="0" applyNumberFormat="1" applyFont="1" applyFill="1" applyBorder="1" applyAlignment="1" applyProtection="1">
      <alignment horizontal="center"/>
      <protection/>
    </xf>
    <xf numFmtId="0" fontId="26" fillId="5" borderId="27" xfId="0" applyFont="1" applyFill="1" applyBorder="1" applyAlignment="1" applyProtection="1">
      <alignment horizontal="center"/>
      <protection/>
    </xf>
    <xf numFmtId="0" fontId="14" fillId="9" borderId="5" xfId="0" applyFont="1" applyFill="1" applyBorder="1" applyAlignment="1" applyProtection="1">
      <alignment horizontal="center"/>
      <protection/>
    </xf>
    <xf numFmtId="0" fontId="26" fillId="0" borderId="28" xfId="0" applyFont="1" applyBorder="1" applyAlignment="1">
      <alignment/>
    </xf>
    <xf numFmtId="0" fontId="26" fillId="5" borderId="28" xfId="0" applyFont="1" applyFill="1" applyBorder="1" applyAlignment="1" applyProtection="1">
      <alignment horizontal="center"/>
      <protection locked="0"/>
    </xf>
    <xf numFmtId="2" fontId="26" fillId="0" borderId="28" xfId="0" applyNumberFormat="1" applyFont="1" applyBorder="1" applyAlignment="1" applyProtection="1">
      <alignment horizontal="center"/>
      <protection locked="0"/>
    </xf>
    <xf numFmtId="2" fontId="25" fillId="5" borderId="28" xfId="0" applyNumberFormat="1" applyFont="1" applyFill="1" applyBorder="1" applyAlignment="1" applyProtection="1">
      <alignment horizontal="center"/>
      <protection/>
    </xf>
    <xf numFmtId="0" fontId="25" fillId="5" borderId="28" xfId="0" applyNumberFormat="1" applyFont="1" applyFill="1" applyBorder="1" applyAlignment="1" applyProtection="1">
      <alignment horizontal="center"/>
      <protection/>
    </xf>
    <xf numFmtId="2" fontId="26" fillId="6" borderId="29" xfId="0" applyNumberFormat="1" applyFont="1" applyFill="1" applyBorder="1" applyAlignment="1" applyProtection="1">
      <alignment horizontal="center"/>
      <protection/>
    </xf>
    <xf numFmtId="0" fontId="27" fillId="6" borderId="23" xfId="0" applyFont="1" applyFill="1" applyBorder="1" applyAlignment="1" applyProtection="1">
      <alignment horizontal="center"/>
      <protection/>
    </xf>
    <xf numFmtId="0" fontId="28" fillId="5" borderId="30" xfId="0" applyFont="1" applyFill="1" applyBorder="1" applyAlignment="1" applyProtection="1">
      <alignment horizontal="center"/>
      <protection/>
    </xf>
    <xf numFmtId="17" fontId="2" fillId="5" borderId="23"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21" fillId="10" borderId="0" xfId="0" applyFont="1" applyFill="1" applyAlignment="1">
      <alignment horizontal="center"/>
    </xf>
    <xf numFmtId="0" fontId="17" fillId="0" borderId="0" xfId="0" applyFont="1" applyAlignment="1">
      <alignment horizontal="center"/>
    </xf>
    <xf numFmtId="0" fontId="23" fillId="0" borderId="0" xfId="0" applyFont="1" applyAlignment="1">
      <alignment horizontal="center"/>
    </xf>
    <xf numFmtId="0" fontId="14" fillId="0" borderId="0" xfId="0" applyFont="1" applyAlignment="1">
      <alignment horizontal="center" vertical="center"/>
    </xf>
    <xf numFmtId="0" fontId="14" fillId="9" borderId="31" xfId="0" applyFont="1" applyFill="1" applyBorder="1" applyAlignment="1" applyProtection="1">
      <alignment horizontal="center"/>
      <protection/>
    </xf>
    <xf numFmtId="0" fontId="14" fillId="9" borderId="4"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2" fontId="14" fillId="0" borderId="0" xfId="0" applyNumberFormat="1" applyFont="1" applyAlignment="1" applyProtection="1">
      <alignment horizontal="center"/>
      <protection/>
    </xf>
    <xf numFmtId="2" fontId="29" fillId="0" borderId="25" xfId="0" applyNumberFormat="1" applyFont="1" applyBorder="1" applyAlignment="1" applyProtection="1">
      <alignment horizontal="center"/>
      <protection locked="0"/>
    </xf>
    <xf numFmtId="2" fontId="30" fillId="0" borderId="25" xfId="0" applyNumberFormat="1" applyFont="1" applyBorder="1" applyAlignment="1" applyProtection="1">
      <alignment horizontal="center"/>
      <protection locked="0"/>
    </xf>
    <xf numFmtId="0" fontId="29" fillId="5" borderId="25" xfId="0" applyNumberFormat="1" applyFont="1" applyFill="1" applyBorder="1" applyAlignment="1" applyProtection="1">
      <alignment horizontal="center"/>
      <protection/>
    </xf>
    <xf numFmtId="0" fontId="29" fillId="5" borderId="24" xfId="0" applyFont="1" applyFill="1" applyBorder="1" applyAlignment="1" applyProtection="1">
      <alignment horizontal="center"/>
      <protection/>
    </xf>
    <xf numFmtId="2" fontId="30" fillId="10" borderId="25" xfId="0" applyNumberFormat="1" applyFont="1" applyFill="1" applyBorder="1" applyAlignment="1" applyProtection="1">
      <alignment horizontal="center"/>
      <protection locked="0"/>
    </xf>
    <xf numFmtId="2" fontId="29" fillId="10" borderId="25" xfId="0" applyNumberFormat="1" applyFont="1" applyFill="1" applyBorder="1" applyAlignment="1" applyProtection="1">
      <alignment horizontal="center"/>
      <protection locked="0"/>
    </xf>
    <xf numFmtId="0" fontId="31" fillId="4" borderId="25" xfId="0" applyFont="1" applyFill="1" applyBorder="1" applyAlignment="1" applyProtection="1">
      <alignment horizontal="center"/>
      <protection/>
    </xf>
    <xf numFmtId="2" fontId="25" fillId="7" borderId="25" xfId="0" applyNumberFormat="1" applyFont="1" applyFill="1" applyBorder="1" applyAlignment="1" applyProtection="1">
      <alignment horizontal="center"/>
      <protection/>
    </xf>
    <xf numFmtId="2" fontId="25" fillId="11" borderId="25" xfId="0" applyNumberFormat="1" applyFont="1" applyFill="1" applyBorder="1" applyAlignment="1" applyProtection="1">
      <alignment horizontal="center"/>
      <protection/>
    </xf>
    <xf numFmtId="2" fontId="25" fillId="8" borderId="25" xfId="0" applyNumberFormat="1" applyFont="1" applyFill="1" applyBorder="1" applyAlignment="1" applyProtection="1">
      <alignment horizontal="center"/>
      <protection/>
    </xf>
    <xf numFmtId="2" fontId="29" fillId="5" borderId="25" xfId="0" applyNumberFormat="1" applyFont="1" applyFill="1" applyBorder="1" applyAlignment="1" applyProtection="1">
      <alignment horizontal="center"/>
      <protection/>
    </xf>
    <xf numFmtId="2" fontId="29" fillId="6" borderId="26" xfId="0" applyNumberFormat="1" applyFont="1" applyFill="1" applyBorder="1" applyAlignment="1" applyProtection="1">
      <alignment horizontal="center"/>
      <protection/>
    </xf>
    <xf numFmtId="2" fontId="32" fillId="5" borderId="25" xfId="0" applyNumberFormat="1" applyFont="1" applyFill="1" applyBorder="1" applyAlignment="1" applyProtection="1">
      <alignment horizontal="center"/>
      <protection/>
    </xf>
    <xf numFmtId="2" fontId="32" fillId="11" borderId="25" xfId="0" applyNumberFormat="1" applyFont="1" applyFill="1" applyBorder="1" applyAlignment="1" applyProtection="1">
      <alignment horizontal="center"/>
      <protection/>
    </xf>
    <xf numFmtId="2" fontId="29" fillId="12" borderId="25" xfId="0" applyNumberFormat="1" applyFont="1" applyFill="1" applyBorder="1" applyAlignment="1" applyProtection="1">
      <alignment horizontal="center"/>
      <protection/>
    </xf>
    <xf numFmtId="2" fontId="29" fillId="10" borderId="26"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dimension ref="A1:AH147"/>
  <sheetViews>
    <sheetView workbookViewId="0" topLeftCell="A1">
      <pane ySplit="3" topLeftCell="BM4" activePane="bottomLeft" state="frozen"/>
      <selection pane="topLeft" activeCell="A1" sqref="A1"/>
      <selection pane="bottomLeft" activeCell="R18" sqref="R18"/>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1:16" ht="18" customHeight="1">
      <c r="A1" s="33">
        <v>15</v>
      </c>
      <c r="B1" s="33" t="s">
        <v>39</v>
      </c>
      <c r="C1" s="41"/>
      <c r="D1" s="42"/>
      <c r="E1" s="43"/>
      <c r="F1" s="41"/>
      <c r="G1" s="43"/>
      <c r="H1" s="41"/>
      <c r="I1" s="44"/>
      <c r="J1" s="41"/>
      <c r="K1" s="43"/>
      <c r="L1" s="41"/>
      <c r="M1" s="44"/>
      <c r="N1" s="41"/>
      <c r="O1" s="43"/>
      <c r="P1" s="41"/>
    </row>
    <row r="2" spans="1:16" ht="12.75">
      <c r="A2" s="29" t="s">
        <v>20</v>
      </c>
      <c r="B2" s="132"/>
      <c r="C2" s="133"/>
      <c r="D2" s="134"/>
      <c r="F2" s="135"/>
      <c r="G2" s="133"/>
      <c r="H2" s="134"/>
      <c r="J2" s="129"/>
      <c r="K2" s="130"/>
      <c r="L2" s="131"/>
      <c r="N2" s="126" t="s">
        <v>19</v>
      </c>
      <c r="O2" s="127"/>
      <c r="P2" s="128"/>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28" ht="12.75">
      <c r="A4" s="21">
        <v>1</v>
      </c>
      <c r="B4" t="s">
        <v>67</v>
      </c>
      <c r="C4" s="11">
        <v>42.15</v>
      </c>
      <c r="D4" s="11">
        <v>3.8</v>
      </c>
      <c r="E4" s="13"/>
      <c r="F4" t="s">
        <v>70</v>
      </c>
      <c r="G4" s="11">
        <v>17.15</v>
      </c>
      <c r="H4" s="11">
        <v>6.09</v>
      </c>
      <c r="I4" s="22"/>
      <c r="J4" t="s">
        <v>69</v>
      </c>
      <c r="K4" s="11">
        <v>28.55</v>
      </c>
      <c r="L4" s="11">
        <v>4.94</v>
      </c>
      <c r="M4" s="22"/>
      <c r="N4" t="s">
        <v>83</v>
      </c>
      <c r="O4" s="11">
        <v>23.75</v>
      </c>
      <c r="P4" s="11">
        <v>6.05</v>
      </c>
      <c r="Q4" s="20"/>
      <c r="R4" s="20"/>
      <c r="S4" s="20"/>
      <c r="T4" s="20"/>
      <c r="U4" s="20"/>
      <c r="V4" s="20"/>
      <c r="W4" s="20"/>
      <c r="X4" s="20"/>
      <c r="Y4" s="20"/>
      <c r="Z4" s="20"/>
      <c r="AA4" s="20"/>
      <c r="AB4" s="20"/>
    </row>
    <row r="5" spans="1:28" ht="12.75">
      <c r="A5" s="21">
        <v>2</v>
      </c>
      <c r="B5" t="s">
        <v>83</v>
      </c>
      <c r="C5" s="11">
        <v>26.4</v>
      </c>
      <c r="D5" s="11">
        <v>6.32</v>
      </c>
      <c r="E5" s="13"/>
      <c r="F5" t="s">
        <v>67</v>
      </c>
      <c r="G5" s="11">
        <v>33.55</v>
      </c>
      <c r="H5" s="11">
        <v>4.39</v>
      </c>
      <c r="I5" s="22"/>
      <c r="J5" t="s">
        <v>70</v>
      </c>
      <c r="K5" s="11">
        <v>5</v>
      </c>
      <c r="L5" s="11">
        <v>0</v>
      </c>
      <c r="M5" s="22"/>
      <c r="N5" t="s">
        <v>69</v>
      </c>
      <c r="O5" s="11">
        <v>29.5</v>
      </c>
      <c r="P5" s="11">
        <v>0</v>
      </c>
      <c r="Q5" s="20"/>
      <c r="R5" s="20"/>
      <c r="S5" s="20"/>
      <c r="T5" s="20"/>
      <c r="U5" s="20"/>
      <c r="V5" s="20"/>
      <c r="W5" s="20"/>
      <c r="X5" s="20"/>
      <c r="Y5" s="20"/>
      <c r="Z5" s="20"/>
      <c r="AA5" s="20"/>
      <c r="AB5" s="20"/>
    </row>
    <row r="6" spans="1:28" ht="12.75">
      <c r="A6" s="21">
        <v>3</v>
      </c>
      <c r="B6" t="s">
        <v>79</v>
      </c>
      <c r="C6" s="11">
        <v>22.35</v>
      </c>
      <c r="D6" s="11">
        <v>6.89</v>
      </c>
      <c r="E6" s="13"/>
      <c r="F6" t="s">
        <v>72</v>
      </c>
      <c r="G6" s="11">
        <v>33.65</v>
      </c>
      <c r="H6" s="11">
        <v>5</v>
      </c>
      <c r="I6" s="22"/>
      <c r="J6" t="s">
        <v>75</v>
      </c>
      <c r="K6" s="11">
        <v>24.4</v>
      </c>
      <c r="L6" s="11">
        <v>6.63</v>
      </c>
      <c r="M6" s="22"/>
      <c r="N6" t="s">
        <v>73</v>
      </c>
      <c r="O6" s="11">
        <v>20</v>
      </c>
      <c r="P6" s="11">
        <v>7.63</v>
      </c>
      <c r="Q6" s="20"/>
      <c r="R6" s="20"/>
      <c r="S6" s="20"/>
      <c r="T6" s="20"/>
      <c r="U6" s="20"/>
      <c r="V6" s="20"/>
      <c r="W6" s="20"/>
      <c r="X6" s="20"/>
      <c r="Y6" s="20"/>
      <c r="Z6" s="20"/>
      <c r="AA6" s="20"/>
      <c r="AB6" s="20"/>
    </row>
    <row r="7" spans="1:28" ht="12.75">
      <c r="A7" s="21">
        <v>4</v>
      </c>
      <c r="B7" t="s">
        <v>73</v>
      </c>
      <c r="C7" s="11">
        <v>25.55</v>
      </c>
      <c r="D7" s="11">
        <v>0</v>
      </c>
      <c r="E7" s="13"/>
      <c r="F7" t="s">
        <v>79</v>
      </c>
      <c r="G7" s="11">
        <v>23.6</v>
      </c>
      <c r="H7" s="11">
        <v>0</v>
      </c>
      <c r="I7" s="22"/>
      <c r="J7" t="s">
        <v>72</v>
      </c>
      <c r="K7" s="11">
        <v>31.6</v>
      </c>
      <c r="L7" s="11">
        <v>5.03</v>
      </c>
      <c r="M7" s="22"/>
      <c r="N7" t="s">
        <v>75</v>
      </c>
      <c r="O7" s="11">
        <v>21.85</v>
      </c>
      <c r="P7" s="11">
        <v>0</v>
      </c>
      <c r="Q7" s="20"/>
      <c r="R7" s="20"/>
      <c r="S7" s="20"/>
      <c r="T7" s="20"/>
      <c r="U7" s="20"/>
      <c r="V7" s="20"/>
      <c r="W7" s="20"/>
      <c r="X7" s="20"/>
      <c r="Y7" s="20"/>
      <c r="Z7" s="20"/>
      <c r="AA7" s="20"/>
      <c r="AB7" s="20"/>
    </row>
    <row r="8" spans="1:34" ht="12.75">
      <c r="A8" s="21">
        <v>5</v>
      </c>
      <c r="B8" t="s">
        <v>71</v>
      </c>
      <c r="C8" s="11">
        <v>29.3</v>
      </c>
      <c r="D8" s="11">
        <v>5.54</v>
      </c>
      <c r="E8" s="13"/>
      <c r="F8" t="s">
        <v>74</v>
      </c>
      <c r="G8" s="11">
        <v>22</v>
      </c>
      <c r="H8" s="11">
        <v>7.38</v>
      </c>
      <c r="I8" s="22"/>
      <c r="J8" t="s">
        <v>76</v>
      </c>
      <c r="K8" s="11">
        <v>22.05</v>
      </c>
      <c r="L8" s="11">
        <v>7.2</v>
      </c>
      <c r="M8" s="22"/>
      <c r="N8" t="s">
        <v>77</v>
      </c>
      <c r="O8" s="11">
        <v>22.85</v>
      </c>
      <c r="P8" s="11">
        <v>5.68</v>
      </c>
      <c r="Q8" s="20"/>
      <c r="R8" s="20"/>
      <c r="S8" s="20"/>
      <c r="T8" s="20"/>
      <c r="U8" s="20"/>
      <c r="V8" s="20"/>
      <c r="W8" s="20"/>
      <c r="X8" s="20"/>
      <c r="Y8" s="20"/>
      <c r="Z8" s="20"/>
      <c r="AA8" s="20"/>
      <c r="AB8" s="20"/>
      <c r="AC8" s="34"/>
      <c r="AD8" s="34"/>
      <c r="AE8" s="34"/>
      <c r="AF8" s="34"/>
      <c r="AG8" s="34"/>
      <c r="AH8" s="34"/>
    </row>
    <row r="9" spans="1:28" ht="12.75">
      <c r="A9" s="21">
        <v>6</v>
      </c>
      <c r="B9" t="s">
        <v>77</v>
      </c>
      <c r="C9" s="11">
        <v>26.65</v>
      </c>
      <c r="D9" s="11">
        <v>5.42</v>
      </c>
      <c r="E9" s="13"/>
      <c r="F9" t="s">
        <v>71</v>
      </c>
      <c r="G9" s="11">
        <v>24.9</v>
      </c>
      <c r="H9" s="11">
        <v>5.85</v>
      </c>
      <c r="I9" s="22"/>
      <c r="J9" t="s">
        <v>74</v>
      </c>
      <c r="K9" s="11">
        <v>17.45</v>
      </c>
      <c r="L9" s="11">
        <v>7.08</v>
      </c>
      <c r="M9" s="22"/>
      <c r="N9" t="s">
        <v>76</v>
      </c>
      <c r="O9" s="11">
        <v>16.9</v>
      </c>
      <c r="P9" s="11">
        <v>7.91</v>
      </c>
      <c r="Q9" s="20"/>
      <c r="R9" s="20"/>
      <c r="S9" s="20"/>
      <c r="T9" s="20"/>
      <c r="U9" s="20"/>
      <c r="V9" s="20"/>
      <c r="W9" s="20"/>
      <c r="X9" s="20"/>
      <c r="Y9" s="20"/>
      <c r="Z9" s="20"/>
      <c r="AA9" s="20"/>
      <c r="AB9" s="20"/>
    </row>
    <row r="10" spans="1:28" ht="12.75">
      <c r="A10" s="21">
        <v>7</v>
      </c>
      <c r="B10" t="s">
        <v>68</v>
      </c>
      <c r="C10" s="11">
        <v>24.45</v>
      </c>
      <c r="D10" s="11">
        <v>6.89</v>
      </c>
      <c r="E10" s="13"/>
      <c r="F10" t="s">
        <v>82</v>
      </c>
      <c r="G10" s="11">
        <v>31.5</v>
      </c>
      <c r="H10" s="11">
        <v>5</v>
      </c>
      <c r="I10" s="22"/>
      <c r="J10" t="s">
        <v>81</v>
      </c>
      <c r="K10" s="11">
        <v>30.25</v>
      </c>
      <c r="L10" s="11">
        <v>5.4</v>
      </c>
      <c r="M10" s="22"/>
      <c r="N10"/>
      <c r="O10" s="11"/>
      <c r="P10" s="11"/>
      <c r="Q10" s="20"/>
      <c r="R10" s="20"/>
      <c r="S10" s="20"/>
      <c r="T10" s="20"/>
      <c r="U10" s="20"/>
      <c r="V10" s="20"/>
      <c r="W10" s="20"/>
      <c r="X10" s="20"/>
      <c r="Y10" s="20"/>
      <c r="Z10" s="20"/>
      <c r="AA10" s="20"/>
      <c r="AB10" s="20"/>
    </row>
    <row r="11" spans="1:28" ht="12.75">
      <c r="A11" s="21">
        <v>8</v>
      </c>
      <c r="B11"/>
      <c r="C11" s="11"/>
      <c r="D11" s="11"/>
      <c r="E11" s="13"/>
      <c r="F11" t="s">
        <v>68</v>
      </c>
      <c r="G11" s="11">
        <v>22.85</v>
      </c>
      <c r="H11" s="11">
        <v>7.4</v>
      </c>
      <c r="I11" s="22"/>
      <c r="J11" t="s">
        <v>82</v>
      </c>
      <c r="K11" s="11">
        <v>32.5</v>
      </c>
      <c r="L11" s="11">
        <v>4.96</v>
      </c>
      <c r="M11" s="22"/>
      <c r="N11" t="s">
        <v>81</v>
      </c>
      <c r="O11" s="11">
        <v>26.05</v>
      </c>
      <c r="P11" s="11">
        <v>5.38</v>
      </c>
      <c r="Q11" s="20"/>
      <c r="R11" s="20"/>
      <c r="S11" s="20"/>
      <c r="T11" s="20"/>
      <c r="U11" s="20"/>
      <c r="V11" s="20"/>
      <c r="W11" s="20"/>
      <c r="X11" s="20"/>
      <c r="Y11" s="20"/>
      <c r="Z11" s="20"/>
      <c r="AA11" s="20"/>
      <c r="AB11" s="20"/>
    </row>
    <row r="12" spans="1:28" ht="12.75">
      <c r="A12" s="21">
        <v>9</v>
      </c>
      <c r="B12" t="s">
        <v>69</v>
      </c>
      <c r="C12" s="11">
        <v>32.9</v>
      </c>
      <c r="D12" s="11">
        <v>4.88</v>
      </c>
      <c r="E12" s="13"/>
      <c r="F12" t="s">
        <v>73</v>
      </c>
      <c r="G12" s="11">
        <v>18.15</v>
      </c>
      <c r="H12" s="11">
        <v>7.56</v>
      </c>
      <c r="I12" s="22"/>
      <c r="J12" t="s">
        <v>67</v>
      </c>
      <c r="K12" s="11">
        <v>39.5</v>
      </c>
      <c r="L12" s="11">
        <v>4.25</v>
      </c>
      <c r="M12" s="22"/>
      <c r="N12" t="s">
        <v>72</v>
      </c>
      <c r="O12" s="11">
        <v>26.25</v>
      </c>
      <c r="P12" s="11">
        <v>5.04</v>
      </c>
      <c r="Q12" s="20"/>
      <c r="R12" s="20"/>
      <c r="S12" s="20"/>
      <c r="T12" s="20"/>
      <c r="U12" s="20"/>
      <c r="V12" s="20"/>
      <c r="W12" s="20"/>
      <c r="X12" s="20"/>
      <c r="Y12" s="20"/>
      <c r="Z12" s="20"/>
      <c r="AA12" s="20"/>
      <c r="AB12" s="20"/>
    </row>
    <row r="13" spans="1:28" ht="12.75">
      <c r="A13" s="21">
        <v>10</v>
      </c>
      <c r="B13" t="s">
        <v>72</v>
      </c>
      <c r="C13" s="11">
        <v>27.5</v>
      </c>
      <c r="D13" s="11">
        <v>5.34</v>
      </c>
      <c r="E13" s="13"/>
      <c r="F13" t="s">
        <v>69</v>
      </c>
      <c r="G13" s="11">
        <v>21.2</v>
      </c>
      <c r="H13" s="11">
        <v>5.13</v>
      </c>
      <c r="I13" s="22"/>
      <c r="J13" t="s">
        <v>73</v>
      </c>
      <c r="K13" s="11">
        <v>6.25</v>
      </c>
      <c r="L13" s="11">
        <v>8.98</v>
      </c>
      <c r="M13" s="22"/>
      <c r="N13" t="s">
        <v>67</v>
      </c>
      <c r="O13" s="11">
        <v>34.25</v>
      </c>
      <c r="P13" s="11">
        <v>4.32</v>
      </c>
      <c r="Q13" s="20"/>
      <c r="R13" s="20"/>
      <c r="S13" s="20"/>
      <c r="T13" s="20"/>
      <c r="U13" s="20"/>
      <c r="V13" s="20"/>
      <c r="W13" s="20"/>
      <c r="X13" s="20"/>
      <c r="Y13" s="20"/>
      <c r="Z13" s="20"/>
      <c r="AA13" s="20"/>
      <c r="AB13" s="20"/>
    </row>
    <row r="14" spans="1:28" ht="12.75">
      <c r="A14" s="21">
        <v>11</v>
      </c>
      <c r="B14" t="s">
        <v>75</v>
      </c>
      <c r="C14" s="11">
        <v>20.3</v>
      </c>
      <c r="D14" s="11">
        <v>6.83</v>
      </c>
      <c r="E14" s="13"/>
      <c r="F14" t="s">
        <v>83</v>
      </c>
      <c r="G14" s="11">
        <v>18.8</v>
      </c>
      <c r="H14" s="11">
        <v>7.17</v>
      </c>
      <c r="I14" s="22"/>
      <c r="J14" t="s">
        <v>79</v>
      </c>
      <c r="K14" s="11">
        <v>18.3</v>
      </c>
      <c r="L14" s="11">
        <v>6.72</v>
      </c>
      <c r="M14" s="22"/>
      <c r="N14" t="s">
        <v>70</v>
      </c>
      <c r="O14" s="11">
        <v>22.1</v>
      </c>
      <c r="P14" s="11">
        <v>6.78</v>
      </c>
      <c r="Q14" s="20"/>
      <c r="R14" s="20"/>
      <c r="S14" s="20"/>
      <c r="T14" s="20"/>
      <c r="U14" s="20"/>
      <c r="V14" s="20"/>
      <c r="W14" s="20"/>
      <c r="X14" s="20"/>
      <c r="Y14" s="20"/>
      <c r="Z14" s="20"/>
      <c r="AA14" s="20"/>
      <c r="AB14" s="20"/>
    </row>
    <row r="15" spans="1:28" ht="12.75">
      <c r="A15" s="21">
        <v>12</v>
      </c>
      <c r="B15" t="s">
        <v>70</v>
      </c>
      <c r="C15" s="11">
        <v>27.2</v>
      </c>
      <c r="D15" s="11">
        <v>6.27</v>
      </c>
      <c r="E15" s="13"/>
      <c r="F15" t="s">
        <v>75</v>
      </c>
      <c r="G15" s="11">
        <v>21.85</v>
      </c>
      <c r="H15" s="11">
        <v>7.85</v>
      </c>
      <c r="I15" s="22"/>
      <c r="J15" t="s">
        <v>83</v>
      </c>
      <c r="K15" s="11">
        <v>19.85</v>
      </c>
      <c r="L15" s="11">
        <v>6.75</v>
      </c>
      <c r="M15" s="22"/>
      <c r="N15" t="s">
        <v>79</v>
      </c>
      <c r="O15" s="11">
        <v>12.1</v>
      </c>
      <c r="P15" s="11">
        <v>7.05</v>
      </c>
      <c r="Q15" s="20"/>
      <c r="R15" s="20"/>
      <c r="S15" s="20"/>
      <c r="T15" s="20"/>
      <c r="U15" s="20"/>
      <c r="V15" s="20"/>
      <c r="W15" s="20"/>
      <c r="X15" s="20"/>
      <c r="Y15" s="20"/>
      <c r="Z15" s="20"/>
      <c r="AA15" s="20"/>
      <c r="AB15" s="20"/>
    </row>
    <row r="16" spans="1:28" ht="12.75">
      <c r="A16" s="21">
        <v>13</v>
      </c>
      <c r="B16" t="s">
        <v>76</v>
      </c>
      <c r="C16" s="11">
        <v>22.05</v>
      </c>
      <c r="D16" s="11">
        <v>6.8</v>
      </c>
      <c r="E16" s="13"/>
      <c r="F16"/>
      <c r="G16" s="11"/>
      <c r="H16" s="11"/>
      <c r="I16" s="22"/>
      <c r="J16" t="s">
        <v>71</v>
      </c>
      <c r="K16" s="11">
        <v>22.5</v>
      </c>
      <c r="L16" s="11">
        <v>5.68</v>
      </c>
      <c r="M16" s="22"/>
      <c r="N16" t="s">
        <v>82</v>
      </c>
      <c r="O16" s="11">
        <v>6.6</v>
      </c>
      <c r="P16" s="11">
        <v>5</v>
      </c>
      <c r="Q16" s="20"/>
      <c r="R16" s="20"/>
      <c r="S16" s="20"/>
      <c r="T16" s="20"/>
      <c r="U16" s="20"/>
      <c r="V16" s="20"/>
      <c r="W16" s="20"/>
      <c r="X16" s="20"/>
      <c r="Y16" s="20"/>
      <c r="Z16" s="20"/>
      <c r="AA16" s="20"/>
      <c r="AB16" s="20"/>
    </row>
    <row r="17" spans="1:28" ht="12.75">
      <c r="A17" s="21">
        <v>14</v>
      </c>
      <c r="B17" t="s">
        <v>82</v>
      </c>
      <c r="C17" s="11">
        <v>30.95</v>
      </c>
      <c r="D17" s="11">
        <v>5.15</v>
      </c>
      <c r="E17" s="13"/>
      <c r="F17" t="s">
        <v>76</v>
      </c>
      <c r="G17" s="11">
        <v>21.9</v>
      </c>
      <c r="H17" s="11">
        <v>7.12</v>
      </c>
      <c r="I17" s="22"/>
      <c r="J17"/>
      <c r="K17" s="11"/>
      <c r="L17" s="11"/>
      <c r="M17" s="22"/>
      <c r="N17" t="s">
        <v>71</v>
      </c>
      <c r="O17" s="11">
        <v>16.35</v>
      </c>
      <c r="P17" s="11">
        <v>8.12</v>
      </c>
      <c r="Q17" s="20"/>
      <c r="R17" s="20"/>
      <c r="S17" s="20"/>
      <c r="T17" s="20"/>
      <c r="U17" s="20"/>
      <c r="V17" s="20"/>
      <c r="W17" s="20"/>
      <c r="X17" s="20"/>
      <c r="Y17" s="20"/>
      <c r="Z17" s="20"/>
      <c r="AA17" s="20"/>
      <c r="AB17" s="20"/>
    </row>
    <row r="18" spans="1:28" ht="12.75">
      <c r="A18" s="21">
        <v>15</v>
      </c>
      <c r="B18" t="s">
        <v>81</v>
      </c>
      <c r="C18" s="11">
        <v>27.85</v>
      </c>
      <c r="D18" s="11">
        <v>5.54</v>
      </c>
      <c r="E18" s="13"/>
      <c r="F18" t="s">
        <v>77</v>
      </c>
      <c r="G18" s="11">
        <v>26.1</v>
      </c>
      <c r="H18" s="11">
        <v>5.64</v>
      </c>
      <c r="I18" s="22"/>
      <c r="J18" t="s">
        <v>68</v>
      </c>
      <c r="K18" s="11">
        <v>20.1</v>
      </c>
      <c r="L18" s="11">
        <v>7.04</v>
      </c>
      <c r="M18" s="22"/>
      <c r="N18" t="s">
        <v>74</v>
      </c>
      <c r="O18" s="11">
        <v>21.2</v>
      </c>
      <c r="P18" s="11">
        <v>5.07</v>
      </c>
      <c r="Q18" s="20"/>
      <c r="R18" s="20"/>
      <c r="S18" s="20"/>
      <c r="T18" s="20"/>
      <c r="U18" s="20"/>
      <c r="V18" s="20"/>
      <c r="W18" s="20"/>
      <c r="X18" s="20"/>
      <c r="Y18" s="20"/>
      <c r="Z18" s="20"/>
      <c r="AA18" s="20"/>
      <c r="AB18" s="20"/>
    </row>
    <row r="19" spans="1:28" ht="12.75">
      <c r="A19" s="21">
        <v>16</v>
      </c>
      <c r="B19" t="s">
        <v>74</v>
      </c>
      <c r="C19" s="11">
        <v>22.05</v>
      </c>
      <c r="D19" s="11">
        <v>7.6</v>
      </c>
      <c r="E19" s="13"/>
      <c r="F19" t="s">
        <v>81</v>
      </c>
      <c r="G19" s="11">
        <v>29.25</v>
      </c>
      <c r="H19" s="11">
        <v>5.49</v>
      </c>
      <c r="I19" s="22"/>
      <c r="J19" t="s">
        <v>77</v>
      </c>
      <c r="K19" s="11">
        <v>24.2</v>
      </c>
      <c r="L19" s="11">
        <v>5.79</v>
      </c>
      <c r="M19" s="22"/>
      <c r="N19" t="s">
        <v>68</v>
      </c>
      <c r="O19" s="11">
        <v>21.05</v>
      </c>
      <c r="P19" s="11">
        <v>7.71</v>
      </c>
      <c r="Q19" s="20"/>
      <c r="R19" s="20"/>
      <c r="S19" s="20"/>
      <c r="T19" s="20"/>
      <c r="U19" s="20"/>
      <c r="V19" s="20"/>
      <c r="W19" s="20"/>
      <c r="X19" s="20"/>
      <c r="Y19" s="20"/>
      <c r="Z19" s="20"/>
      <c r="AA19" s="20"/>
      <c r="AB19" s="20"/>
    </row>
    <row r="20" spans="1:28" ht="12.75">
      <c r="A20" s="21"/>
      <c r="B20"/>
      <c r="C20" s="11"/>
      <c r="D20" s="11"/>
      <c r="E20" s="13"/>
      <c r="F20"/>
      <c r="G20" s="11"/>
      <c r="H20" s="11"/>
      <c r="I20" s="22"/>
      <c r="J20"/>
      <c r="K20" s="11"/>
      <c r="L20" s="11"/>
      <c r="M20" s="22"/>
      <c r="N20"/>
      <c r="O20" s="11"/>
      <c r="P20" s="11"/>
      <c r="Q20" s="20"/>
      <c r="R20" s="20"/>
      <c r="S20" s="20"/>
      <c r="T20" s="20"/>
      <c r="U20" s="20"/>
      <c r="V20" s="20"/>
      <c r="W20" s="20"/>
      <c r="X20" s="20"/>
      <c r="Y20" s="20"/>
      <c r="Z20" s="20"/>
      <c r="AA20" s="20"/>
      <c r="AB20" s="20"/>
    </row>
    <row r="21" spans="1:28" ht="12.75">
      <c r="A21" s="21"/>
      <c r="B21"/>
      <c r="C21" s="11"/>
      <c r="D21" s="11"/>
      <c r="E21" s="13"/>
      <c r="F21"/>
      <c r="G21" s="11"/>
      <c r="H21" s="11"/>
      <c r="I21" s="22"/>
      <c r="J21"/>
      <c r="K21" s="11"/>
      <c r="L21" s="11"/>
      <c r="M21" s="22"/>
      <c r="N21"/>
      <c r="O21" s="11"/>
      <c r="P21" s="11"/>
      <c r="Q21" s="20"/>
      <c r="R21" s="20"/>
      <c r="S21" s="20"/>
      <c r="T21" s="20"/>
      <c r="U21" s="20"/>
      <c r="V21" s="20"/>
      <c r="W21" s="20"/>
      <c r="X21" s="20"/>
      <c r="Y21" s="20"/>
      <c r="Z21" s="20"/>
      <c r="AA21" s="20"/>
      <c r="AB21" s="20"/>
    </row>
    <row r="22" spans="1:28" ht="12.75">
      <c r="A22" s="21"/>
      <c r="B22"/>
      <c r="C22" s="11"/>
      <c r="D22" s="11"/>
      <c r="E22" s="13"/>
      <c r="F22"/>
      <c r="G22" s="11"/>
      <c r="H22" s="11"/>
      <c r="I22" s="22"/>
      <c r="J22"/>
      <c r="K22" s="11"/>
      <c r="L22" s="11"/>
      <c r="M22" s="22"/>
      <c r="N22"/>
      <c r="O22" s="11"/>
      <c r="P22" s="11"/>
      <c r="Q22" s="20"/>
      <c r="R22" s="20"/>
      <c r="S22" s="20"/>
      <c r="T22" s="20"/>
      <c r="U22" s="20"/>
      <c r="V22" s="20"/>
      <c r="W22" s="20"/>
      <c r="X22" s="20"/>
      <c r="Y22" s="20"/>
      <c r="Z22" s="20"/>
      <c r="AA22" s="20"/>
      <c r="AB22" s="20"/>
    </row>
    <row r="23" spans="1:28" ht="12.75">
      <c r="A23" s="21"/>
      <c r="B23"/>
      <c r="C23" s="11"/>
      <c r="D23" s="11"/>
      <c r="E23" s="13"/>
      <c r="F23"/>
      <c r="G23" s="11"/>
      <c r="H23" s="11"/>
      <c r="I23" s="22"/>
      <c r="J23"/>
      <c r="K23" s="11"/>
      <c r="L23" s="11"/>
      <c r="M23" s="22"/>
      <c r="N23"/>
      <c r="O23" s="11"/>
      <c r="P23" s="11"/>
      <c r="Q23" s="20"/>
      <c r="R23" s="20"/>
      <c r="S23" s="20"/>
      <c r="T23" s="20"/>
      <c r="U23" s="20"/>
      <c r="V23" s="20"/>
      <c r="W23" s="20"/>
      <c r="X23" s="20"/>
      <c r="Y23" s="20"/>
      <c r="Z23" s="20"/>
      <c r="AA23" s="20"/>
      <c r="AB23" s="20"/>
    </row>
    <row r="24" spans="1:28" ht="12.75">
      <c r="A24" s="21"/>
      <c r="B24"/>
      <c r="C24" s="11"/>
      <c r="D24" s="11"/>
      <c r="E24" s="13"/>
      <c r="F24"/>
      <c r="G24" s="11"/>
      <c r="H24" s="11"/>
      <c r="I24" s="22"/>
      <c r="J24"/>
      <c r="K24" s="11"/>
      <c r="L24" s="11"/>
      <c r="M24" s="22"/>
      <c r="N24"/>
      <c r="O24" s="11"/>
      <c r="P24" s="11"/>
      <c r="Q24" s="20"/>
      <c r="R24" s="20"/>
      <c r="S24" s="20"/>
      <c r="T24" s="20"/>
      <c r="U24" s="20"/>
      <c r="V24" s="20"/>
      <c r="W24" s="20"/>
      <c r="X24" s="20"/>
      <c r="Y24" s="20"/>
      <c r="Z24" s="20"/>
      <c r="AA24" s="20"/>
      <c r="AB24" s="20"/>
    </row>
    <row r="25" spans="1:28" ht="12.75">
      <c r="A25" s="21"/>
      <c r="B25"/>
      <c r="C25" s="11"/>
      <c r="D25" s="11"/>
      <c r="E25" s="13"/>
      <c r="F25"/>
      <c r="G25" s="11"/>
      <c r="H25" s="11"/>
      <c r="I25" s="22"/>
      <c r="J25"/>
      <c r="K25" s="11"/>
      <c r="L25" s="11"/>
      <c r="M25" s="22"/>
      <c r="N25"/>
      <c r="O25" s="11"/>
      <c r="P25" s="11"/>
      <c r="Q25" s="20"/>
      <c r="R25" s="20"/>
      <c r="S25" s="20"/>
      <c r="T25" s="20"/>
      <c r="U25" s="20"/>
      <c r="V25" s="20"/>
      <c r="W25" s="20"/>
      <c r="X25" s="20"/>
      <c r="Y25" s="20"/>
      <c r="Z25" s="20"/>
      <c r="AA25" s="20"/>
      <c r="AB25" s="20"/>
    </row>
    <row r="26" spans="1:28" ht="12.75">
      <c r="A26" s="21"/>
      <c r="B26"/>
      <c r="C26" s="11"/>
      <c r="D26" s="11"/>
      <c r="E26" s="13"/>
      <c r="F26"/>
      <c r="G26" s="11"/>
      <c r="H26" s="11"/>
      <c r="I26" s="22"/>
      <c r="J26"/>
      <c r="K26" s="11"/>
      <c r="L26" s="11"/>
      <c r="M26" s="22"/>
      <c r="N26"/>
      <c r="O26" s="11"/>
      <c r="P26" s="11"/>
      <c r="Q26" s="20"/>
      <c r="R26" s="20"/>
      <c r="S26" s="20"/>
      <c r="T26" s="20"/>
      <c r="U26" s="20"/>
      <c r="V26" s="20"/>
      <c r="W26" s="20"/>
      <c r="X26" s="20"/>
      <c r="Y26" s="20"/>
      <c r="Z26" s="20"/>
      <c r="AA26" s="20"/>
      <c r="AB26" s="20"/>
    </row>
    <row r="27" spans="1:28" ht="12.75">
      <c r="A27" s="21"/>
      <c r="B27"/>
      <c r="C27" s="11"/>
      <c r="D27" s="11"/>
      <c r="E27" s="13"/>
      <c r="F27"/>
      <c r="G27" s="11"/>
      <c r="H27" s="11"/>
      <c r="I27" s="22"/>
      <c r="J27"/>
      <c r="K27" s="11"/>
      <c r="L27" s="11"/>
      <c r="M27" s="22"/>
      <c r="N27"/>
      <c r="O27" s="11"/>
      <c r="P27" s="11"/>
      <c r="Q27" s="20"/>
      <c r="R27" s="20"/>
      <c r="S27" s="20"/>
      <c r="T27" s="20"/>
      <c r="U27" s="20"/>
      <c r="V27" s="20"/>
      <c r="W27" s="20"/>
      <c r="X27" s="20"/>
      <c r="Y27" s="20"/>
      <c r="Z27" s="20"/>
      <c r="AA27" s="20"/>
      <c r="AB27" s="20"/>
    </row>
    <row r="28" spans="1:28" ht="12.75">
      <c r="A28" s="21"/>
      <c r="B28"/>
      <c r="C28" s="11"/>
      <c r="D28" s="11"/>
      <c r="E28" s="13"/>
      <c r="F28"/>
      <c r="G28" s="11"/>
      <c r="H28" s="11"/>
      <c r="I28" s="22"/>
      <c r="J28"/>
      <c r="K28" s="11"/>
      <c r="L28" s="11"/>
      <c r="M28" s="22"/>
      <c r="N28"/>
      <c r="O28" s="11"/>
      <c r="P28" s="11"/>
      <c r="Q28" s="20"/>
      <c r="R28" s="20"/>
      <c r="S28" s="20"/>
      <c r="T28" s="20"/>
      <c r="U28" s="20"/>
      <c r="V28" s="20"/>
      <c r="W28" s="20"/>
      <c r="X28" s="20"/>
      <c r="Y28" s="20"/>
      <c r="Z28" s="20"/>
      <c r="AA28" s="20"/>
      <c r="AB28" s="20"/>
    </row>
    <row r="29" spans="1:28" ht="12.75">
      <c r="A29" s="21"/>
      <c r="B29"/>
      <c r="C29" s="11"/>
      <c r="D29" s="11"/>
      <c r="E29" s="13"/>
      <c r="F29"/>
      <c r="G29" s="11"/>
      <c r="H29" s="11"/>
      <c r="I29" s="22"/>
      <c r="J29"/>
      <c r="K29" s="11"/>
      <c r="L29" s="11"/>
      <c r="M29" s="22"/>
      <c r="N29"/>
      <c r="O29" s="11"/>
      <c r="P29" s="11"/>
      <c r="Q29" s="20"/>
      <c r="R29" s="20"/>
      <c r="S29" s="20"/>
      <c r="T29" s="20"/>
      <c r="U29" s="20"/>
      <c r="V29" s="20"/>
      <c r="W29" s="20"/>
      <c r="X29" s="20"/>
      <c r="Y29" s="20"/>
      <c r="Z29" s="20"/>
      <c r="AA29" s="20"/>
      <c r="AB29" s="20"/>
    </row>
    <row r="30" spans="1:28" ht="12.75">
      <c r="A30" s="21"/>
      <c r="B30"/>
      <c r="C30" s="11"/>
      <c r="D30" s="11"/>
      <c r="E30" s="13"/>
      <c r="F30"/>
      <c r="G30" s="11"/>
      <c r="H30" s="11"/>
      <c r="I30" s="22"/>
      <c r="J30"/>
      <c r="K30" s="11"/>
      <c r="L30" s="11"/>
      <c r="M30" s="22"/>
      <c r="N30"/>
      <c r="O30" s="11"/>
      <c r="P30" s="11"/>
      <c r="Q30" s="20"/>
      <c r="R30" s="20"/>
      <c r="S30" s="20"/>
      <c r="T30" s="20"/>
      <c r="U30" s="20"/>
      <c r="V30" s="20"/>
      <c r="W30" s="20"/>
      <c r="X30" s="20"/>
      <c r="Y30" s="20"/>
      <c r="Z30" s="20"/>
      <c r="AA30" s="20"/>
      <c r="AB30" s="20"/>
    </row>
    <row r="31" spans="1:28" ht="12.75">
      <c r="A31" s="21"/>
      <c r="B31"/>
      <c r="C31" s="11"/>
      <c r="D31" s="11"/>
      <c r="E31" s="13"/>
      <c r="F31"/>
      <c r="G31" s="11"/>
      <c r="H31" s="11"/>
      <c r="I31" s="22"/>
      <c r="J31"/>
      <c r="K31" s="11"/>
      <c r="L31" s="11"/>
      <c r="M31" s="22"/>
      <c r="N31"/>
      <c r="O31" s="11"/>
      <c r="P31" s="11"/>
      <c r="Q31" s="20"/>
      <c r="R31" s="20"/>
      <c r="S31" s="20"/>
      <c r="T31" s="20"/>
      <c r="U31" s="20"/>
      <c r="V31" s="20"/>
      <c r="W31" s="20"/>
      <c r="X31" s="20"/>
      <c r="Y31" s="20"/>
      <c r="Z31" s="20"/>
      <c r="AA31" s="20"/>
      <c r="AB31" s="20"/>
    </row>
    <row r="32" spans="1:28" ht="12.75">
      <c r="A32" s="21"/>
      <c r="B32"/>
      <c r="C32" s="11"/>
      <c r="D32" s="11"/>
      <c r="E32" s="13"/>
      <c r="F32"/>
      <c r="G32" s="11"/>
      <c r="H32" s="11"/>
      <c r="I32" s="22"/>
      <c r="J32"/>
      <c r="K32" s="11"/>
      <c r="L32" s="11"/>
      <c r="M32" s="22"/>
      <c r="N32"/>
      <c r="O32" s="11"/>
      <c r="P32" s="11"/>
      <c r="Q32" s="20"/>
      <c r="R32" s="20"/>
      <c r="S32" s="20"/>
      <c r="T32" s="20"/>
      <c r="U32" s="20"/>
      <c r="V32" s="20"/>
      <c r="W32" s="20"/>
      <c r="X32" s="20"/>
      <c r="Y32" s="20"/>
      <c r="Z32" s="20"/>
      <c r="AA32" s="20"/>
      <c r="AB32" s="20"/>
    </row>
    <row r="33" spans="1:28" ht="12.75">
      <c r="A33" s="21"/>
      <c r="B33"/>
      <c r="C33" s="11"/>
      <c r="D33" s="11"/>
      <c r="E33" s="13"/>
      <c r="F33"/>
      <c r="G33" s="11"/>
      <c r="H33" s="11"/>
      <c r="I33" s="22"/>
      <c r="J33"/>
      <c r="K33" s="11"/>
      <c r="L33" s="11"/>
      <c r="M33" s="22"/>
      <c r="N33"/>
      <c r="O33" s="11"/>
      <c r="P33" s="11"/>
      <c r="Q33" s="20"/>
      <c r="R33" s="20"/>
      <c r="S33" s="20"/>
      <c r="T33" s="20"/>
      <c r="U33" s="20"/>
      <c r="V33" s="20"/>
      <c r="W33" s="20"/>
      <c r="X33" s="20"/>
      <c r="Y33" s="20"/>
      <c r="Z33" s="20"/>
      <c r="AA33" s="20"/>
      <c r="AB33" s="20"/>
    </row>
    <row r="34" spans="1:28" ht="12.75">
      <c r="A34" s="21"/>
      <c r="B34"/>
      <c r="C34" s="11"/>
      <c r="D34" s="11"/>
      <c r="E34" s="13"/>
      <c r="F34"/>
      <c r="G34" s="11"/>
      <c r="H34" s="11"/>
      <c r="I34" s="22"/>
      <c r="J34"/>
      <c r="K34" s="11"/>
      <c r="L34" s="11"/>
      <c r="M34" s="22"/>
      <c r="N34"/>
      <c r="O34" s="11"/>
      <c r="P34" s="11"/>
      <c r="Q34" s="20"/>
      <c r="R34" s="20"/>
      <c r="S34" s="20"/>
      <c r="T34" s="20"/>
      <c r="U34" s="20"/>
      <c r="V34" s="20"/>
      <c r="W34" s="20"/>
      <c r="X34" s="20"/>
      <c r="Y34" s="20"/>
      <c r="Z34" s="20"/>
      <c r="AA34" s="20"/>
      <c r="AB34" s="20"/>
    </row>
    <row r="35" spans="1:28" ht="12.75">
      <c r="A35" s="21"/>
      <c r="B35"/>
      <c r="C35" s="11"/>
      <c r="D35" s="11"/>
      <c r="E35" s="13"/>
      <c r="F35"/>
      <c r="G35" s="11"/>
      <c r="H35" s="11"/>
      <c r="I35" s="22"/>
      <c r="J35"/>
      <c r="K35" s="11"/>
      <c r="L35" s="11"/>
      <c r="M35" s="22"/>
      <c r="N35"/>
      <c r="O35" s="11"/>
      <c r="P35" s="11"/>
      <c r="Q35" s="20"/>
      <c r="R35" s="20"/>
      <c r="S35" s="20"/>
      <c r="T35" s="20"/>
      <c r="U35" s="20"/>
      <c r="V35" s="20"/>
      <c r="W35" s="20"/>
      <c r="X35" s="20"/>
      <c r="Y35" s="20"/>
      <c r="Z35" s="20"/>
      <c r="AA35" s="20"/>
      <c r="AB35" s="20"/>
    </row>
    <row r="36" spans="1:28" ht="12.75">
      <c r="A36" s="21"/>
      <c r="B36"/>
      <c r="C36" s="11"/>
      <c r="D36" s="11"/>
      <c r="E36" s="13"/>
      <c r="F36"/>
      <c r="G36" s="11"/>
      <c r="H36" s="11"/>
      <c r="I36" s="22"/>
      <c r="J36"/>
      <c r="K36" s="11"/>
      <c r="L36" s="11"/>
      <c r="M36" s="22"/>
      <c r="N36"/>
      <c r="O36" s="11"/>
      <c r="P36" s="11"/>
      <c r="Q36" s="20"/>
      <c r="R36" s="20"/>
      <c r="S36" s="20"/>
      <c r="T36" s="20"/>
      <c r="U36" s="20"/>
      <c r="V36" s="20"/>
      <c r="W36" s="20"/>
      <c r="X36" s="20"/>
      <c r="Y36" s="20"/>
      <c r="Z36" s="20"/>
      <c r="AA36" s="20"/>
      <c r="AB36" s="20"/>
    </row>
    <row r="37" spans="1:28" ht="12.75">
      <c r="A37" s="21"/>
      <c r="B37"/>
      <c r="C37" s="11"/>
      <c r="D37" s="11"/>
      <c r="E37" s="13"/>
      <c r="F37"/>
      <c r="G37" s="11"/>
      <c r="H37" s="11"/>
      <c r="I37" s="22"/>
      <c r="J37"/>
      <c r="K37" s="11"/>
      <c r="L37" s="11"/>
      <c r="M37" s="22"/>
      <c r="N37"/>
      <c r="O37" s="11"/>
      <c r="P37" s="11"/>
      <c r="Q37" s="20"/>
      <c r="R37" s="20"/>
      <c r="S37" s="20"/>
      <c r="T37" s="20"/>
      <c r="U37" s="20"/>
      <c r="V37" s="20"/>
      <c r="W37" s="20"/>
      <c r="X37" s="20"/>
      <c r="Y37" s="20"/>
      <c r="Z37" s="20"/>
      <c r="AA37" s="20"/>
      <c r="AB37" s="20"/>
    </row>
    <row r="38" spans="1:28" ht="12.75">
      <c r="A38" s="21"/>
      <c r="B38"/>
      <c r="C38" s="11"/>
      <c r="D38" s="11"/>
      <c r="E38" s="13"/>
      <c r="F38"/>
      <c r="G38" s="11"/>
      <c r="H38" s="11"/>
      <c r="I38" s="22"/>
      <c r="J38"/>
      <c r="K38" s="11"/>
      <c r="L38" s="11"/>
      <c r="M38" s="22"/>
      <c r="N38"/>
      <c r="O38" s="11"/>
      <c r="P38" s="11"/>
      <c r="Q38" s="20"/>
      <c r="R38" s="20"/>
      <c r="S38" s="20"/>
      <c r="T38" s="20"/>
      <c r="U38" s="20"/>
      <c r="V38" s="20"/>
      <c r="W38" s="20"/>
      <c r="X38" s="20"/>
      <c r="Y38" s="20"/>
      <c r="Z38" s="20"/>
      <c r="AA38" s="20"/>
      <c r="AB38" s="20"/>
    </row>
    <row r="39" spans="1:28" ht="12.75">
      <c r="A39" s="21"/>
      <c r="B39"/>
      <c r="C39" s="11"/>
      <c r="D39" s="11"/>
      <c r="E39" s="13"/>
      <c r="F39"/>
      <c r="G39" s="11"/>
      <c r="H39" s="11"/>
      <c r="I39" s="22"/>
      <c r="J39"/>
      <c r="K39" s="11"/>
      <c r="L39" s="11"/>
      <c r="M39" s="22"/>
      <c r="N39"/>
      <c r="O39" s="11"/>
      <c r="P39" s="11"/>
      <c r="Q39" s="20"/>
      <c r="R39" s="20"/>
      <c r="S39" s="20"/>
      <c r="T39" s="20"/>
      <c r="U39" s="20"/>
      <c r="V39" s="20"/>
      <c r="W39" s="20"/>
      <c r="X39" s="20"/>
      <c r="Y39" s="20"/>
      <c r="Z39" s="20"/>
      <c r="AA39" s="20"/>
      <c r="AB39" s="20"/>
    </row>
    <row r="40" spans="1:28" ht="12.75">
      <c r="A40" s="21"/>
      <c r="B40"/>
      <c r="C40" s="11"/>
      <c r="D40" s="11"/>
      <c r="E40" s="13"/>
      <c r="F40"/>
      <c r="G40" s="11"/>
      <c r="H40" s="11"/>
      <c r="I40" s="22"/>
      <c r="J40"/>
      <c r="K40" s="11"/>
      <c r="L40" s="11"/>
      <c r="M40" s="22"/>
      <c r="N40"/>
      <c r="O40" s="11"/>
      <c r="P40" s="11"/>
      <c r="Q40" s="20"/>
      <c r="R40" s="20"/>
      <c r="S40" s="20"/>
      <c r="T40" s="20"/>
      <c r="U40" s="20"/>
      <c r="V40" s="20"/>
      <c r="W40" s="20"/>
      <c r="X40" s="20"/>
      <c r="Y40" s="20"/>
      <c r="Z40" s="20"/>
      <c r="AA40" s="20"/>
      <c r="AB40" s="20"/>
    </row>
    <row r="41" spans="1:28" ht="12.75">
      <c r="A41" s="21"/>
      <c r="B41"/>
      <c r="C41" s="11"/>
      <c r="D41" s="11"/>
      <c r="E41" s="13"/>
      <c r="F41"/>
      <c r="G41" s="11"/>
      <c r="H41" s="11"/>
      <c r="I41" s="22"/>
      <c r="J41"/>
      <c r="K41" s="11"/>
      <c r="L41" s="11"/>
      <c r="M41" s="22"/>
      <c r="N41"/>
      <c r="O41" s="11"/>
      <c r="P41" s="11"/>
      <c r="Q41" s="20"/>
      <c r="R41" s="20"/>
      <c r="S41" s="20"/>
      <c r="T41" s="20"/>
      <c r="U41" s="20"/>
      <c r="V41" s="20"/>
      <c r="W41" s="20"/>
      <c r="X41" s="20"/>
      <c r="Y41" s="20"/>
      <c r="Z41" s="20"/>
      <c r="AA41" s="20"/>
      <c r="AB41" s="20"/>
    </row>
    <row r="42" spans="1:28" ht="12.75">
      <c r="A42" s="21"/>
      <c r="B42"/>
      <c r="C42" s="11"/>
      <c r="D42" s="11"/>
      <c r="E42" s="13"/>
      <c r="F42"/>
      <c r="G42" s="11"/>
      <c r="H42" s="11"/>
      <c r="I42" s="22"/>
      <c r="J42"/>
      <c r="K42" s="11"/>
      <c r="L42" s="11"/>
      <c r="M42" s="22"/>
      <c r="N42"/>
      <c r="O42" s="11"/>
      <c r="P42" s="11"/>
      <c r="Q42" s="20"/>
      <c r="R42" s="20"/>
      <c r="S42" s="20"/>
      <c r="T42" s="20"/>
      <c r="U42" s="20"/>
      <c r="V42" s="20"/>
      <c r="W42" s="20"/>
      <c r="X42" s="20"/>
      <c r="Y42" s="20"/>
      <c r="Z42" s="20"/>
      <c r="AA42" s="20"/>
      <c r="AB42" s="20"/>
    </row>
    <row r="43" spans="1:28" ht="12.75">
      <c r="A43" s="21"/>
      <c r="B43"/>
      <c r="C43" s="11"/>
      <c r="D43" s="11"/>
      <c r="E43" s="13"/>
      <c r="F43"/>
      <c r="G43" s="11"/>
      <c r="H43" s="11"/>
      <c r="I43" s="22"/>
      <c r="J43"/>
      <c r="K43" s="11"/>
      <c r="L43" s="11"/>
      <c r="M43" s="22"/>
      <c r="N43"/>
      <c r="O43" s="11"/>
      <c r="P43" s="11"/>
      <c r="Q43" s="20"/>
      <c r="R43" s="20"/>
      <c r="S43" s="20"/>
      <c r="T43" s="20"/>
      <c r="U43" s="20"/>
      <c r="V43" s="20"/>
      <c r="W43" s="20"/>
      <c r="X43" s="20"/>
      <c r="Y43" s="20"/>
      <c r="Z43" s="20"/>
      <c r="AA43" s="20"/>
      <c r="AB43" s="20"/>
    </row>
    <row r="44" spans="1:28" ht="12.75">
      <c r="A44" s="21"/>
      <c r="B44"/>
      <c r="C44" s="11"/>
      <c r="D44" s="11"/>
      <c r="E44" s="13"/>
      <c r="F44"/>
      <c r="G44" s="11"/>
      <c r="H44" s="11"/>
      <c r="I44" s="22"/>
      <c r="J44"/>
      <c r="K44" s="11"/>
      <c r="L44" s="11"/>
      <c r="M44" s="22"/>
      <c r="N44"/>
      <c r="O44" s="11"/>
      <c r="P44" s="11"/>
      <c r="Q44" s="20"/>
      <c r="R44" s="20"/>
      <c r="S44" s="20"/>
      <c r="T44" s="20"/>
      <c r="U44" s="20"/>
      <c r="V44" s="20"/>
      <c r="W44" s="20"/>
      <c r="X44" s="20"/>
      <c r="Y44" s="20"/>
      <c r="Z44" s="20"/>
      <c r="AA44" s="20"/>
      <c r="AB44" s="20"/>
    </row>
    <row r="45" spans="1:28" ht="12.75">
      <c r="A45" s="21"/>
      <c r="B45"/>
      <c r="C45" s="11"/>
      <c r="D45" s="11"/>
      <c r="E45" s="13"/>
      <c r="F45"/>
      <c r="G45" s="11"/>
      <c r="H45" s="11"/>
      <c r="I45" s="22"/>
      <c r="J45"/>
      <c r="K45" s="11"/>
      <c r="L45" s="11"/>
      <c r="M45" s="22"/>
      <c r="N45"/>
      <c r="O45" s="11"/>
      <c r="P45" s="11"/>
      <c r="Q45" s="20"/>
      <c r="R45" s="20"/>
      <c r="S45" s="20"/>
      <c r="T45" s="20"/>
      <c r="U45" s="20"/>
      <c r="V45" s="20"/>
      <c r="W45" s="20"/>
      <c r="X45" s="20"/>
      <c r="Y45" s="20"/>
      <c r="Z45" s="20"/>
      <c r="AA45" s="20"/>
      <c r="AB45" s="20"/>
    </row>
    <row r="46" spans="1:28" ht="12.75">
      <c r="A46" s="21"/>
      <c r="B46"/>
      <c r="C46" s="11"/>
      <c r="D46" s="11"/>
      <c r="E46" s="13"/>
      <c r="F46"/>
      <c r="G46" s="11"/>
      <c r="H46" s="11"/>
      <c r="I46" s="22"/>
      <c r="J46"/>
      <c r="K46" s="11"/>
      <c r="L46" s="11"/>
      <c r="M46" s="22"/>
      <c r="N46"/>
      <c r="O46" s="11"/>
      <c r="P46" s="11"/>
      <c r="Q46" s="20"/>
      <c r="R46" s="20"/>
      <c r="S46" s="20"/>
      <c r="T46" s="20"/>
      <c r="U46" s="20"/>
      <c r="V46" s="20"/>
      <c r="W46" s="20"/>
      <c r="X46" s="20"/>
      <c r="Y46" s="20"/>
      <c r="Z46" s="20"/>
      <c r="AA46" s="20"/>
      <c r="AB46" s="20"/>
    </row>
    <row r="47" spans="1:28" ht="12.75">
      <c r="A47" s="21"/>
      <c r="B47"/>
      <c r="C47" s="11"/>
      <c r="D47" s="11"/>
      <c r="E47" s="13"/>
      <c r="F47"/>
      <c r="G47" s="11"/>
      <c r="H47" s="11"/>
      <c r="I47" s="22"/>
      <c r="J47"/>
      <c r="K47" s="11"/>
      <c r="L47" s="11"/>
      <c r="M47" s="22"/>
      <c r="N47"/>
      <c r="O47" s="11"/>
      <c r="P47" s="11"/>
      <c r="Q47" s="20"/>
      <c r="R47" s="20"/>
      <c r="S47" s="20"/>
      <c r="T47" s="20"/>
      <c r="U47" s="20"/>
      <c r="V47" s="20"/>
      <c r="W47" s="20"/>
      <c r="X47" s="20"/>
      <c r="Y47" s="20"/>
      <c r="Z47" s="20"/>
      <c r="AA47" s="20"/>
      <c r="AB47" s="20"/>
    </row>
    <row r="48" spans="1:28" ht="12.75">
      <c r="A48" s="21"/>
      <c r="B48"/>
      <c r="C48" s="11"/>
      <c r="D48" s="11"/>
      <c r="E48" s="13"/>
      <c r="F48"/>
      <c r="G48" s="11"/>
      <c r="H48" s="11"/>
      <c r="I48" s="22"/>
      <c r="J48"/>
      <c r="K48" s="11"/>
      <c r="L48" s="11"/>
      <c r="M48" s="22"/>
      <c r="N48"/>
      <c r="O48" s="11"/>
      <c r="P48" s="11"/>
      <c r="Q48" s="20"/>
      <c r="R48" s="20"/>
      <c r="S48" s="20"/>
      <c r="T48" s="20"/>
      <c r="U48" s="20"/>
      <c r="V48" s="20"/>
      <c r="W48" s="20"/>
      <c r="X48" s="20"/>
      <c r="Y48" s="20"/>
      <c r="Z48" s="20"/>
      <c r="AA48" s="20"/>
      <c r="AB48" s="20"/>
    </row>
    <row r="49" spans="1:28" ht="12.75">
      <c r="A49" s="21"/>
      <c r="B49"/>
      <c r="C49" s="11"/>
      <c r="D49" s="11"/>
      <c r="E49" s="13"/>
      <c r="F49"/>
      <c r="G49" s="11"/>
      <c r="H49" s="11"/>
      <c r="I49" s="22"/>
      <c r="J49"/>
      <c r="K49" s="11"/>
      <c r="L49" s="11"/>
      <c r="M49" s="22"/>
      <c r="N49"/>
      <c r="O49" s="11"/>
      <c r="P49" s="11"/>
      <c r="Q49" s="20"/>
      <c r="R49" s="20"/>
      <c r="S49" s="20"/>
      <c r="T49" s="20"/>
      <c r="U49" s="20"/>
      <c r="V49" s="20"/>
      <c r="W49" s="20"/>
      <c r="X49" s="20"/>
      <c r="Y49" s="20"/>
      <c r="Z49" s="20"/>
      <c r="AA49" s="20"/>
      <c r="AB49" s="20"/>
    </row>
    <row r="50" spans="1:28" ht="12.75">
      <c r="A50" s="21"/>
      <c r="B50"/>
      <c r="C50" s="11"/>
      <c r="D50" s="11"/>
      <c r="E50" s="13"/>
      <c r="F50"/>
      <c r="G50" s="11"/>
      <c r="H50" s="11"/>
      <c r="I50" s="22"/>
      <c r="J50"/>
      <c r="K50" s="11"/>
      <c r="L50" s="11"/>
      <c r="M50" s="22"/>
      <c r="N50"/>
      <c r="O50" s="11"/>
      <c r="P50" s="11"/>
      <c r="Q50" s="20"/>
      <c r="R50" s="20"/>
      <c r="S50" s="20"/>
      <c r="T50" s="20"/>
      <c r="U50" s="20"/>
      <c r="V50" s="20"/>
      <c r="W50" s="20"/>
      <c r="X50" s="20"/>
      <c r="Y50" s="20"/>
      <c r="Z50" s="20"/>
      <c r="AA50" s="20"/>
      <c r="AB50" s="20"/>
    </row>
    <row r="51" spans="1:28" ht="12.75">
      <c r="A51" s="21"/>
      <c r="B51"/>
      <c r="C51" s="11"/>
      <c r="D51" s="11"/>
      <c r="E51" s="13"/>
      <c r="F51"/>
      <c r="G51" s="11"/>
      <c r="H51" s="11"/>
      <c r="I51" s="22"/>
      <c r="J51"/>
      <c r="K51" s="11"/>
      <c r="L51" s="11"/>
      <c r="M51" s="22"/>
      <c r="N51"/>
      <c r="O51" s="11"/>
      <c r="P51" s="11"/>
      <c r="Q51" s="20"/>
      <c r="R51" s="20"/>
      <c r="S51" s="20"/>
      <c r="T51" s="20"/>
      <c r="U51" s="20"/>
      <c r="V51" s="20"/>
      <c r="W51" s="20"/>
      <c r="X51" s="20"/>
      <c r="Y51" s="20"/>
      <c r="Z51" s="20"/>
      <c r="AA51" s="20"/>
      <c r="AB51" s="20"/>
    </row>
    <row r="52" spans="1:28" ht="12.75">
      <c r="A52" s="21"/>
      <c r="B52"/>
      <c r="C52" s="11"/>
      <c r="D52" s="11"/>
      <c r="E52" s="13"/>
      <c r="F52"/>
      <c r="G52" s="11"/>
      <c r="H52" s="11"/>
      <c r="I52" s="22"/>
      <c r="J52"/>
      <c r="K52" s="11"/>
      <c r="L52" s="11"/>
      <c r="M52" s="22"/>
      <c r="N52"/>
      <c r="O52" s="11"/>
      <c r="P52" s="11"/>
      <c r="Q52" s="20"/>
      <c r="R52" s="20"/>
      <c r="S52" s="20"/>
      <c r="T52" s="20"/>
      <c r="U52" s="20"/>
      <c r="V52" s="20"/>
      <c r="W52" s="20"/>
      <c r="X52" s="20"/>
      <c r="Y52" s="20"/>
      <c r="Z52" s="20"/>
      <c r="AA52" s="20"/>
      <c r="AB52" s="20"/>
    </row>
    <row r="53" spans="1:28" ht="12.75">
      <c r="A53" s="21"/>
      <c r="B53"/>
      <c r="C53" s="11"/>
      <c r="D53" s="11"/>
      <c r="E53" s="13"/>
      <c r="F53"/>
      <c r="G53" s="11"/>
      <c r="H53" s="11"/>
      <c r="I53" s="22"/>
      <c r="J53"/>
      <c r="K53" s="11"/>
      <c r="L53" s="11"/>
      <c r="M53" s="22"/>
      <c r="N53"/>
      <c r="O53" s="11"/>
      <c r="P53" s="11"/>
      <c r="Q53" s="20"/>
      <c r="R53" s="20"/>
      <c r="S53" s="20"/>
      <c r="T53" s="20"/>
      <c r="U53" s="20"/>
      <c r="V53" s="20"/>
      <c r="W53" s="20"/>
      <c r="X53" s="20"/>
      <c r="Y53" s="20"/>
      <c r="Z53" s="20"/>
      <c r="AA53" s="20"/>
      <c r="AB53" s="20"/>
    </row>
    <row r="54" spans="1:28" ht="12.75">
      <c r="A54" s="21"/>
      <c r="B54"/>
      <c r="C54" s="11"/>
      <c r="D54" s="11"/>
      <c r="E54" s="13"/>
      <c r="F54"/>
      <c r="G54" s="11"/>
      <c r="H54" s="11"/>
      <c r="I54" s="22"/>
      <c r="J54"/>
      <c r="K54" s="11"/>
      <c r="L54" s="11"/>
      <c r="M54" s="22"/>
      <c r="N54"/>
      <c r="O54" s="11"/>
      <c r="P54" s="11"/>
      <c r="Q54" s="20"/>
      <c r="R54" s="20"/>
      <c r="S54" s="20"/>
      <c r="T54" s="20"/>
      <c r="U54" s="20"/>
      <c r="V54" s="20"/>
      <c r="W54" s="20"/>
      <c r="X54" s="20"/>
      <c r="Y54" s="20"/>
      <c r="Z54" s="20"/>
      <c r="AA54" s="20"/>
      <c r="AB54" s="20"/>
    </row>
    <row r="55" spans="1:28" ht="12.75">
      <c r="A55" s="21"/>
      <c r="B55"/>
      <c r="C55" s="11"/>
      <c r="D55" s="11"/>
      <c r="E55" s="13"/>
      <c r="F55"/>
      <c r="G55" s="11"/>
      <c r="H55" s="11"/>
      <c r="I55" s="22"/>
      <c r="J55"/>
      <c r="K55" s="11"/>
      <c r="L55" s="11"/>
      <c r="M55" s="22"/>
      <c r="N55"/>
      <c r="O55" s="11"/>
      <c r="P55" s="11"/>
      <c r="Q55" s="20"/>
      <c r="R55" s="20"/>
      <c r="S55" s="20"/>
      <c r="T55" s="20"/>
      <c r="U55" s="20"/>
      <c r="V55" s="20"/>
      <c r="W55" s="20"/>
      <c r="X55" s="20"/>
      <c r="Y55" s="20"/>
      <c r="Z55" s="20"/>
      <c r="AA55" s="20"/>
      <c r="AB55" s="20"/>
    </row>
    <row r="56" spans="1:28" ht="12.75">
      <c r="A56" s="21"/>
      <c r="B56"/>
      <c r="C56" s="11"/>
      <c r="D56" s="11"/>
      <c r="E56" s="13"/>
      <c r="F56"/>
      <c r="G56" s="11"/>
      <c r="H56" s="11"/>
      <c r="I56" s="22"/>
      <c r="J56"/>
      <c r="K56" s="11"/>
      <c r="L56" s="11"/>
      <c r="M56" s="22"/>
      <c r="N56"/>
      <c r="O56" s="11"/>
      <c r="P56" s="11"/>
      <c r="Q56" s="20"/>
      <c r="R56" s="20"/>
      <c r="S56" s="20"/>
      <c r="T56" s="20"/>
      <c r="U56" s="20"/>
      <c r="V56" s="20"/>
      <c r="W56" s="20"/>
      <c r="X56" s="20"/>
      <c r="Y56" s="20"/>
      <c r="Z56" s="20"/>
      <c r="AA56" s="20"/>
      <c r="AB56" s="20"/>
    </row>
    <row r="57" spans="1:28" ht="12.75">
      <c r="A57" s="21"/>
      <c r="B57"/>
      <c r="C57" s="11"/>
      <c r="D57" s="11"/>
      <c r="E57" s="13"/>
      <c r="F57"/>
      <c r="G57" s="11"/>
      <c r="H57" s="11"/>
      <c r="I57" s="22"/>
      <c r="J57"/>
      <c r="K57" s="11"/>
      <c r="L57" s="11"/>
      <c r="M57" s="22"/>
      <c r="N57"/>
      <c r="O57" s="11"/>
      <c r="P57" s="11"/>
      <c r="Q57" s="20"/>
      <c r="R57" s="20"/>
      <c r="S57" s="20"/>
      <c r="T57" s="20"/>
      <c r="U57" s="20"/>
      <c r="V57" s="20"/>
      <c r="W57" s="20"/>
      <c r="X57" s="20"/>
      <c r="Y57" s="20"/>
      <c r="Z57" s="20"/>
      <c r="AA57" s="20"/>
      <c r="AB57" s="20"/>
    </row>
    <row r="58" spans="1:28" ht="12.75">
      <c r="A58" s="21"/>
      <c r="B58"/>
      <c r="C58" s="11"/>
      <c r="D58" s="11"/>
      <c r="E58" s="13"/>
      <c r="F58"/>
      <c r="G58" s="11"/>
      <c r="H58" s="11"/>
      <c r="I58" s="22"/>
      <c r="J58"/>
      <c r="K58" s="11"/>
      <c r="L58" s="11"/>
      <c r="M58" s="22"/>
      <c r="N58"/>
      <c r="O58" s="11"/>
      <c r="P58" s="11"/>
      <c r="Q58" s="20"/>
      <c r="R58" s="20"/>
      <c r="S58" s="20"/>
      <c r="T58" s="20"/>
      <c r="U58" s="20"/>
      <c r="V58" s="20"/>
      <c r="W58" s="20"/>
      <c r="X58" s="20"/>
      <c r="Y58" s="20"/>
      <c r="Z58" s="20"/>
      <c r="AA58" s="20"/>
      <c r="AB58" s="20"/>
    </row>
    <row r="59" spans="1:28" ht="12.75">
      <c r="A59" s="21"/>
      <c r="B59"/>
      <c r="C59" s="11"/>
      <c r="D59" s="11"/>
      <c r="E59" s="13"/>
      <c r="F59"/>
      <c r="G59" s="11"/>
      <c r="H59" s="11"/>
      <c r="I59" s="22"/>
      <c r="J59"/>
      <c r="K59" s="11"/>
      <c r="L59" s="11"/>
      <c r="M59" s="22"/>
      <c r="N59"/>
      <c r="O59" s="11"/>
      <c r="P59" s="11"/>
      <c r="Q59" s="20"/>
      <c r="R59" s="20"/>
      <c r="S59" s="20"/>
      <c r="T59" s="20"/>
      <c r="U59" s="20"/>
      <c r="V59" s="20"/>
      <c r="W59" s="20"/>
      <c r="X59" s="20"/>
      <c r="Y59" s="20"/>
      <c r="Z59" s="20"/>
      <c r="AA59" s="20"/>
      <c r="AB59" s="20"/>
    </row>
    <row r="60" spans="1:28" ht="12.75">
      <c r="A60" s="21"/>
      <c r="B60"/>
      <c r="C60" s="11"/>
      <c r="D60" s="11"/>
      <c r="E60" s="13"/>
      <c r="F60"/>
      <c r="G60" s="11"/>
      <c r="H60" s="11"/>
      <c r="I60" s="22"/>
      <c r="J60"/>
      <c r="K60" s="11"/>
      <c r="L60" s="11"/>
      <c r="M60" s="22"/>
      <c r="N60"/>
      <c r="O60" s="11"/>
      <c r="P60" s="11"/>
      <c r="Q60" s="20"/>
      <c r="R60" s="20"/>
      <c r="S60" s="20"/>
      <c r="T60" s="20"/>
      <c r="U60" s="20"/>
      <c r="V60" s="20"/>
      <c r="W60" s="20"/>
      <c r="X60" s="20"/>
      <c r="Y60" s="20"/>
      <c r="Z60" s="20"/>
      <c r="AA60" s="20"/>
      <c r="AB60" s="20"/>
    </row>
    <row r="61" spans="1:28" ht="12.75">
      <c r="A61" s="21"/>
      <c r="B61"/>
      <c r="C61" s="11"/>
      <c r="D61" s="11"/>
      <c r="E61" s="13"/>
      <c r="F61"/>
      <c r="G61" s="11"/>
      <c r="H61" s="11"/>
      <c r="I61" s="22"/>
      <c r="J61"/>
      <c r="K61" s="11"/>
      <c r="L61" s="11"/>
      <c r="M61" s="22"/>
      <c r="N61"/>
      <c r="O61" s="11"/>
      <c r="P61" s="11"/>
      <c r="Q61" s="20"/>
      <c r="R61" s="20"/>
      <c r="S61" s="20"/>
      <c r="T61" s="20"/>
      <c r="U61" s="20"/>
      <c r="V61" s="20"/>
      <c r="W61" s="20"/>
      <c r="X61" s="20"/>
      <c r="Y61" s="20"/>
      <c r="Z61" s="20"/>
      <c r="AA61" s="20"/>
      <c r="AB61" s="20"/>
    </row>
    <row r="62" spans="1:28" ht="12.75">
      <c r="A62" s="21"/>
      <c r="B62"/>
      <c r="C62" s="11"/>
      <c r="D62" s="11"/>
      <c r="E62" s="13"/>
      <c r="F62"/>
      <c r="G62" s="11"/>
      <c r="H62" s="11"/>
      <c r="I62" s="22"/>
      <c r="J62"/>
      <c r="K62" s="11"/>
      <c r="L62" s="11"/>
      <c r="M62" s="22"/>
      <c r="N62"/>
      <c r="O62" s="11"/>
      <c r="P62" s="11"/>
      <c r="Q62" s="20"/>
      <c r="R62" s="20"/>
      <c r="S62" s="20"/>
      <c r="T62" s="20"/>
      <c r="U62" s="20"/>
      <c r="V62" s="20"/>
      <c r="W62" s="20"/>
      <c r="X62" s="20"/>
      <c r="Y62" s="20"/>
      <c r="Z62" s="20"/>
      <c r="AA62" s="20"/>
      <c r="AB62" s="20"/>
    </row>
    <row r="63" spans="1:28" ht="12.75">
      <c r="A63" s="21"/>
      <c r="B63"/>
      <c r="C63" s="11"/>
      <c r="D63" s="11"/>
      <c r="E63" s="13"/>
      <c r="F63"/>
      <c r="G63" s="11"/>
      <c r="H63" s="11"/>
      <c r="I63" s="22"/>
      <c r="J63"/>
      <c r="K63" s="11"/>
      <c r="L63" s="11"/>
      <c r="M63" s="22"/>
      <c r="N63"/>
      <c r="O63" s="11"/>
      <c r="P63" s="11"/>
      <c r="Q63" s="20"/>
      <c r="R63" s="20"/>
      <c r="S63" s="20"/>
      <c r="T63" s="20"/>
      <c r="U63" s="20"/>
      <c r="V63" s="20"/>
      <c r="W63" s="20"/>
      <c r="X63" s="20"/>
      <c r="Y63" s="20"/>
      <c r="Z63" s="20"/>
      <c r="AA63" s="20"/>
      <c r="AB63" s="20"/>
    </row>
    <row r="64" spans="1:28" ht="12.75">
      <c r="A64" s="21"/>
      <c r="B64"/>
      <c r="C64" s="11"/>
      <c r="D64" s="11"/>
      <c r="E64" s="13"/>
      <c r="F64"/>
      <c r="G64" s="11"/>
      <c r="H64" s="11"/>
      <c r="I64" s="22"/>
      <c r="J64"/>
      <c r="K64" s="11"/>
      <c r="L64" s="11"/>
      <c r="M64" s="22"/>
      <c r="N64"/>
      <c r="O64" s="11"/>
      <c r="P64" s="11"/>
      <c r="Q64" s="20"/>
      <c r="R64" s="20"/>
      <c r="S64" s="20"/>
      <c r="T64" s="20"/>
      <c r="U64" s="20"/>
      <c r="V64" s="20"/>
      <c r="W64" s="20"/>
      <c r="X64" s="20"/>
      <c r="Y64" s="20"/>
      <c r="Z64" s="20"/>
      <c r="AA64" s="20"/>
      <c r="AB64" s="20"/>
    </row>
    <row r="65" spans="1:28" ht="12.75">
      <c r="A65" s="21"/>
      <c r="B65"/>
      <c r="C65" s="11"/>
      <c r="D65" s="11"/>
      <c r="E65" s="13"/>
      <c r="F65"/>
      <c r="G65" s="11"/>
      <c r="H65" s="11"/>
      <c r="I65" s="22"/>
      <c r="J65"/>
      <c r="K65" s="11"/>
      <c r="L65" s="11"/>
      <c r="M65" s="22"/>
      <c r="N65"/>
      <c r="O65" s="11"/>
      <c r="P65" s="11"/>
      <c r="Q65" s="20"/>
      <c r="R65" s="20"/>
      <c r="S65" s="20"/>
      <c r="T65" s="20"/>
      <c r="U65" s="20"/>
      <c r="V65" s="20"/>
      <c r="W65" s="20"/>
      <c r="X65" s="20"/>
      <c r="Y65" s="20"/>
      <c r="Z65" s="20"/>
      <c r="AA65" s="20"/>
      <c r="AB65" s="20"/>
    </row>
    <row r="66" spans="1:28" ht="12.75">
      <c r="A66" s="21"/>
      <c r="B66"/>
      <c r="C66" s="11"/>
      <c r="D66" s="11"/>
      <c r="E66" s="13"/>
      <c r="F66"/>
      <c r="G66" s="11"/>
      <c r="H66" s="11"/>
      <c r="I66" s="22"/>
      <c r="J66"/>
      <c r="K66" s="11"/>
      <c r="L66" s="11"/>
      <c r="M66" s="22"/>
      <c r="N66"/>
      <c r="O66" s="11"/>
      <c r="P66" s="11"/>
      <c r="Q66" s="20"/>
      <c r="R66" s="20"/>
      <c r="S66" s="20"/>
      <c r="T66" s="20"/>
      <c r="U66" s="20"/>
      <c r="V66" s="20"/>
      <c r="W66" s="20"/>
      <c r="X66" s="20"/>
      <c r="Y66" s="20"/>
      <c r="Z66" s="20"/>
      <c r="AA66" s="20"/>
      <c r="AB66" s="20"/>
    </row>
    <row r="67" spans="1:28" ht="12.75">
      <c r="A67" s="21"/>
      <c r="B67"/>
      <c r="C67" s="11"/>
      <c r="D67" s="11"/>
      <c r="E67" s="13"/>
      <c r="F67"/>
      <c r="G67" s="11"/>
      <c r="H67" s="11"/>
      <c r="I67" s="22"/>
      <c r="J67"/>
      <c r="K67" s="11"/>
      <c r="L67" s="11"/>
      <c r="M67" s="22"/>
      <c r="N67"/>
      <c r="O67" s="11"/>
      <c r="P67" s="11"/>
      <c r="Q67" s="20"/>
      <c r="R67" s="20"/>
      <c r="S67" s="20"/>
      <c r="T67" s="20"/>
      <c r="U67" s="20"/>
      <c r="V67" s="20"/>
      <c r="W67" s="20"/>
      <c r="X67" s="20"/>
      <c r="Y67" s="20"/>
      <c r="Z67" s="20"/>
      <c r="AA67" s="20"/>
      <c r="AB67" s="20"/>
    </row>
    <row r="68" spans="1:28" ht="12.75">
      <c r="A68" s="21"/>
      <c r="B68"/>
      <c r="C68" s="11"/>
      <c r="D68" s="11"/>
      <c r="E68" s="13"/>
      <c r="F68"/>
      <c r="G68" s="11"/>
      <c r="H68" s="11"/>
      <c r="I68" s="22"/>
      <c r="J68"/>
      <c r="K68" s="11"/>
      <c r="L68" s="11"/>
      <c r="M68" s="22"/>
      <c r="N68"/>
      <c r="O68" s="11"/>
      <c r="P68" s="11"/>
      <c r="Q68" s="20"/>
      <c r="R68" s="20"/>
      <c r="S68" s="20"/>
      <c r="T68" s="20"/>
      <c r="U68" s="20"/>
      <c r="V68" s="20"/>
      <c r="W68" s="20"/>
      <c r="X68" s="20"/>
      <c r="Y68" s="20"/>
      <c r="Z68" s="20"/>
      <c r="AA68" s="20"/>
      <c r="AB68" s="20"/>
    </row>
    <row r="69" spans="1:28" ht="12.75">
      <c r="A69" s="21"/>
      <c r="B69"/>
      <c r="C69" s="11"/>
      <c r="D69" s="11"/>
      <c r="E69" s="13"/>
      <c r="F69"/>
      <c r="G69" s="11"/>
      <c r="H69" s="11"/>
      <c r="I69" s="22"/>
      <c r="J69"/>
      <c r="K69" s="11"/>
      <c r="L69" s="11"/>
      <c r="M69" s="22"/>
      <c r="N69"/>
      <c r="O69" s="11"/>
      <c r="P69" s="11"/>
      <c r="Q69" s="20"/>
      <c r="R69" s="20"/>
      <c r="S69" s="20"/>
      <c r="T69" s="20"/>
      <c r="U69" s="20"/>
      <c r="V69" s="20"/>
      <c r="W69" s="20"/>
      <c r="X69" s="20"/>
      <c r="Y69" s="20"/>
      <c r="Z69" s="20"/>
      <c r="AA69" s="20"/>
      <c r="AB69" s="20"/>
    </row>
    <row r="70" spans="1:28" ht="12.75">
      <c r="A70" s="21"/>
      <c r="B70"/>
      <c r="C70" s="11"/>
      <c r="D70" s="11"/>
      <c r="E70" s="13"/>
      <c r="F70"/>
      <c r="G70" s="11"/>
      <c r="H70" s="11"/>
      <c r="I70" s="22"/>
      <c r="J70"/>
      <c r="K70" s="11"/>
      <c r="L70" s="11"/>
      <c r="M70" s="22"/>
      <c r="N70"/>
      <c r="O70" s="11"/>
      <c r="P70" s="11"/>
      <c r="Q70" s="20"/>
      <c r="R70" s="20"/>
      <c r="S70" s="20"/>
      <c r="T70" s="20"/>
      <c r="U70" s="20"/>
      <c r="V70" s="20"/>
      <c r="W70" s="20"/>
      <c r="X70" s="20"/>
      <c r="Y70" s="20"/>
      <c r="Z70" s="20"/>
      <c r="AA70" s="20"/>
      <c r="AB70" s="20"/>
    </row>
    <row r="71" spans="1:28" ht="12.75">
      <c r="A71" s="21"/>
      <c r="B71"/>
      <c r="C71" s="11"/>
      <c r="D71" s="11"/>
      <c r="E71" s="13"/>
      <c r="F71"/>
      <c r="G71" s="11"/>
      <c r="H71" s="11"/>
      <c r="I71" s="22"/>
      <c r="J71"/>
      <c r="K71" s="11"/>
      <c r="L71" s="11"/>
      <c r="M71" s="22"/>
      <c r="N71"/>
      <c r="O71" s="11"/>
      <c r="P71" s="11"/>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J20:J22 N4 O4:O73 G4:G73 K4:K73 C4:C73">
      <formula1>#REF!</formula1>
      <formula2>#REF!</formula2>
    </dataValidation>
    <dataValidation type="decimal" allowBlank="1" showInputMessage="1" showErrorMessage="1" errorTitle="LAP TIME" error="The lap time is not within the limits set at the top of this sheet. Either correct the entry or reset the parameters" sqref="N20:N22 P4:P73 L4:L73 H4:H73 D4:D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8" t="s">
        <v>28</v>
      </c>
      <c r="E1" s="148"/>
      <c r="F1" s="31"/>
      <c r="G1" s="148" t="s">
        <v>29</v>
      </c>
      <c r="H1" s="148"/>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32"/>
      <c r="D5" s="133"/>
      <c r="E5" s="134"/>
      <c r="G5" s="135"/>
      <c r="H5" s="133"/>
      <c r="I5" s="134"/>
      <c r="K5" s="129"/>
      <c r="L5" s="130"/>
      <c r="M5" s="131"/>
      <c r="O5" s="116"/>
      <c r="P5" s="127"/>
      <c r="Q5" s="128"/>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69</v>
      </c>
      <c r="D7" s="11">
        <v>20.45</v>
      </c>
      <c r="E7" s="11">
        <v>7.85</v>
      </c>
      <c r="F7" s="13"/>
      <c r="G7" t="s">
        <v>77</v>
      </c>
      <c r="H7" s="11">
        <v>16.75</v>
      </c>
      <c r="I7" s="11">
        <v>9.33</v>
      </c>
      <c r="J7" s="22"/>
      <c r="K7" t="s">
        <v>80</v>
      </c>
      <c r="L7" s="11">
        <v>19.1</v>
      </c>
      <c r="M7" s="11">
        <v>7.32</v>
      </c>
      <c r="N7" s="22"/>
      <c r="O7" t="s">
        <v>70</v>
      </c>
      <c r="P7" s="11">
        <v>19.85</v>
      </c>
      <c r="Q7" s="11">
        <v>7.59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70</v>
      </c>
      <c r="D8" s="11">
        <v>19.8</v>
      </c>
      <c r="E8" s="11">
        <v>7.54</v>
      </c>
      <c r="F8" s="13"/>
      <c r="G8" t="s">
        <v>69</v>
      </c>
      <c r="H8" s="11">
        <v>21.7</v>
      </c>
      <c r="I8" s="11">
        <v>7.75</v>
      </c>
      <c r="J8" s="22"/>
      <c r="K8" t="s">
        <v>77</v>
      </c>
      <c r="L8" s="11">
        <v>18.95</v>
      </c>
      <c r="M8" s="11">
        <v>6.45</v>
      </c>
      <c r="N8" s="22"/>
      <c r="O8" t="s">
        <v>80</v>
      </c>
      <c r="P8" s="11">
        <v>20.45</v>
      </c>
      <c r="Q8" s="11">
        <v>7.45</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72</v>
      </c>
      <c r="D9" s="11">
        <v>22.5</v>
      </c>
      <c r="E9" s="11">
        <v>7.07</v>
      </c>
      <c r="F9" s="13"/>
      <c r="G9" t="s">
        <v>82</v>
      </c>
      <c r="H9" s="11">
        <v>22.9</v>
      </c>
      <c r="I9" s="11">
        <v>7.09</v>
      </c>
      <c r="J9" s="22"/>
      <c r="K9" t="s">
        <v>68</v>
      </c>
      <c r="L9" s="11">
        <v>18.2</v>
      </c>
      <c r="M9" s="11">
        <v>8.02</v>
      </c>
      <c r="N9" s="22"/>
      <c r="O9" t="s">
        <v>67</v>
      </c>
      <c r="P9" s="11">
        <v>18.1</v>
      </c>
      <c r="Q9" s="11">
        <v>7.27</v>
      </c>
      <c r="R9" s="17">
        <f t="shared" si="1"/>
      </c>
      <c r="S9" s="20"/>
      <c r="T9" s="20"/>
      <c r="U9" s="20"/>
      <c r="V9" s="20"/>
      <c r="W9" s="20"/>
      <c r="X9" s="20"/>
      <c r="Y9" s="20"/>
      <c r="Z9" s="20"/>
      <c r="AA9" s="20"/>
      <c r="AB9" s="20"/>
      <c r="AC9" s="20"/>
      <c r="AD9" s="20"/>
      <c r="AE9" s="20"/>
    </row>
    <row r="10" spans="1:31" ht="12.75">
      <c r="A10" s="3" t="str">
        <f t="shared" si="0"/>
        <v>OK</v>
      </c>
      <c r="B10" s="21">
        <v>4</v>
      </c>
      <c r="C10" t="s">
        <v>67</v>
      </c>
      <c r="D10" s="11">
        <v>22.35</v>
      </c>
      <c r="E10" s="11">
        <v>6.58</v>
      </c>
      <c r="F10" s="13"/>
      <c r="G10" t="s">
        <v>72</v>
      </c>
      <c r="H10" s="11">
        <v>22</v>
      </c>
      <c r="I10" s="11">
        <v>7.3</v>
      </c>
      <c r="J10" s="22"/>
      <c r="K10" t="s">
        <v>82</v>
      </c>
      <c r="L10" s="11">
        <v>21.15</v>
      </c>
      <c r="M10" s="11">
        <v>7.27</v>
      </c>
      <c r="N10" s="22"/>
      <c r="O10" t="s">
        <v>68</v>
      </c>
      <c r="P10" s="11">
        <v>19.2</v>
      </c>
      <c r="Q10" s="11">
        <v>8.2</v>
      </c>
      <c r="R10" s="17">
        <f t="shared" si="1"/>
      </c>
      <c r="S10" s="20"/>
      <c r="T10" s="20"/>
      <c r="U10" s="20"/>
      <c r="V10" s="20"/>
      <c r="W10" s="20"/>
      <c r="X10" s="20"/>
      <c r="Y10" s="20"/>
      <c r="Z10" s="20"/>
      <c r="AA10" s="20"/>
      <c r="AB10" s="20"/>
      <c r="AC10" s="20"/>
      <c r="AD10" s="20"/>
      <c r="AE10" s="20"/>
    </row>
    <row r="11" spans="1:37" ht="12.75">
      <c r="A11" s="3" t="str">
        <f t="shared" si="0"/>
        <v>OK</v>
      </c>
      <c r="B11" s="21">
        <v>5</v>
      </c>
      <c r="C11" t="s">
        <v>71</v>
      </c>
      <c r="D11" s="11">
        <v>21.3</v>
      </c>
      <c r="E11" s="11">
        <v>7.52</v>
      </c>
      <c r="F11" s="13"/>
      <c r="G11" t="s">
        <v>76</v>
      </c>
      <c r="H11" s="11">
        <v>22.9</v>
      </c>
      <c r="I11" s="11">
        <v>7.04</v>
      </c>
      <c r="J11" s="22"/>
      <c r="K11" t="s">
        <v>74</v>
      </c>
      <c r="L11" s="11">
        <v>17.5</v>
      </c>
      <c r="M11" s="11">
        <v>7.65</v>
      </c>
      <c r="N11" s="22"/>
      <c r="O11" t="s">
        <v>83</v>
      </c>
      <c r="P11" s="11">
        <v>16.35</v>
      </c>
      <c r="Q11" s="11">
        <v>8.77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83</v>
      </c>
      <c r="D12" s="11">
        <v>19.4</v>
      </c>
      <c r="E12" s="11">
        <v>7.73</v>
      </c>
      <c r="F12" s="13"/>
      <c r="G12" t="s">
        <v>71</v>
      </c>
      <c r="H12" s="11">
        <v>21.1</v>
      </c>
      <c r="I12" s="11">
        <v>7.96</v>
      </c>
      <c r="J12" s="22"/>
      <c r="K12" t="s">
        <v>76</v>
      </c>
      <c r="L12" s="11">
        <v>18.95</v>
      </c>
      <c r="M12" s="11">
        <v>7.5</v>
      </c>
      <c r="N12" s="22"/>
      <c r="O12" t="s">
        <v>74</v>
      </c>
      <c r="P12" s="11">
        <v>18.15</v>
      </c>
      <c r="Q12" s="11">
        <v>6.92</v>
      </c>
      <c r="R12" s="17">
        <f t="shared" si="1"/>
      </c>
      <c r="S12" s="20"/>
      <c r="T12" s="20"/>
      <c r="U12" s="20"/>
      <c r="V12" s="20"/>
      <c r="W12" s="20"/>
      <c r="X12" s="20"/>
      <c r="Y12" s="20"/>
      <c r="Z12" s="20"/>
      <c r="AA12" s="20"/>
      <c r="AB12" s="20"/>
      <c r="AC12" s="20"/>
      <c r="AD12" s="20"/>
      <c r="AE12" s="20"/>
    </row>
    <row r="13" spans="1:31" ht="12.75">
      <c r="A13" s="3" t="str">
        <f t="shared" si="0"/>
        <v>OK</v>
      </c>
      <c r="B13" s="21">
        <v>7</v>
      </c>
      <c r="C13" t="s">
        <v>81</v>
      </c>
      <c r="D13" s="11">
        <v>23.15</v>
      </c>
      <c r="E13" s="11">
        <v>7.43</v>
      </c>
      <c r="F13" s="13"/>
      <c r="G13" t="s">
        <v>79</v>
      </c>
      <c r="H13" s="11">
        <v>20.8</v>
      </c>
      <c r="I13" s="11">
        <v>8.16</v>
      </c>
      <c r="J13" s="22"/>
      <c r="K13" t="s">
        <v>73</v>
      </c>
      <c r="L13" s="11">
        <v>20.55</v>
      </c>
      <c r="M13" s="11">
        <v>7.71</v>
      </c>
      <c r="N13" s="22"/>
      <c r="O13" t="s">
        <v>75</v>
      </c>
      <c r="P13" s="11">
        <v>15.25</v>
      </c>
      <c r="Q13" s="11">
        <v>8.28</v>
      </c>
      <c r="R13" s="17">
        <f t="shared" si="1"/>
      </c>
      <c r="S13" s="20"/>
      <c r="T13" s="20"/>
      <c r="U13" s="20"/>
      <c r="V13" s="20"/>
      <c r="W13" s="20"/>
      <c r="X13" s="20"/>
      <c r="Y13" s="20"/>
      <c r="Z13" s="20"/>
      <c r="AA13" s="20"/>
      <c r="AB13" s="20"/>
      <c r="AC13" s="20"/>
      <c r="AD13" s="20"/>
      <c r="AE13" s="20"/>
    </row>
    <row r="14" spans="1:31" ht="12.75">
      <c r="A14" s="3" t="str">
        <f t="shared" si="0"/>
        <v>OK</v>
      </c>
      <c r="B14" s="21">
        <v>8</v>
      </c>
      <c r="C14" t="s">
        <v>75</v>
      </c>
      <c r="D14" s="11">
        <v>20.55</v>
      </c>
      <c r="E14" s="11">
        <v>8.12</v>
      </c>
      <c r="F14" s="13"/>
      <c r="G14" t="s">
        <v>81</v>
      </c>
      <c r="H14" s="11">
        <v>20.35</v>
      </c>
      <c r="I14" s="11">
        <v>7.63</v>
      </c>
      <c r="J14" s="22"/>
      <c r="K14" t="s">
        <v>79</v>
      </c>
      <c r="L14" s="11">
        <v>18.5</v>
      </c>
      <c r="M14" s="11">
        <v>8.58</v>
      </c>
      <c r="N14" s="22"/>
      <c r="O14" t="s">
        <v>73</v>
      </c>
      <c r="P14" s="11">
        <v>16.15</v>
      </c>
      <c r="Q14" s="11">
        <v>8.55</v>
      </c>
      <c r="R14" s="17">
        <f t="shared" si="1"/>
      </c>
      <c r="S14" s="20"/>
      <c r="T14" s="20"/>
      <c r="U14" s="20"/>
      <c r="V14" s="20"/>
      <c r="W14" s="20"/>
      <c r="X14" s="20"/>
      <c r="Y14" s="20"/>
      <c r="Z14" s="20"/>
      <c r="AA14" s="20"/>
      <c r="AB14" s="20"/>
      <c r="AC14" s="20"/>
      <c r="AD14" s="20"/>
      <c r="AE14" s="20"/>
    </row>
    <row r="15" spans="1:31" ht="12.75">
      <c r="A15" s="3" t="str">
        <f t="shared" si="0"/>
        <v>OK</v>
      </c>
      <c r="B15" s="21">
        <v>9</v>
      </c>
      <c r="C15" t="s">
        <v>80</v>
      </c>
      <c r="D15" s="11">
        <v>22.45</v>
      </c>
      <c r="E15" s="11">
        <v>6.84</v>
      </c>
      <c r="F15" s="13"/>
      <c r="G15" t="s">
        <v>67</v>
      </c>
      <c r="H15" s="11">
        <v>24.75</v>
      </c>
      <c r="I15" s="11">
        <v>6.8</v>
      </c>
      <c r="J15" s="22"/>
      <c r="K15" t="s">
        <v>69</v>
      </c>
      <c r="L15" s="11">
        <v>22.75</v>
      </c>
      <c r="M15" s="11">
        <v>7.05</v>
      </c>
      <c r="N15" s="22"/>
      <c r="O15" t="s">
        <v>82</v>
      </c>
      <c r="P15" s="11">
        <v>19.35</v>
      </c>
      <c r="Q15" s="11">
        <v>7.23</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82</v>
      </c>
      <c r="D16" s="11">
        <v>24.15</v>
      </c>
      <c r="E16" s="11">
        <v>7.11</v>
      </c>
      <c r="F16" s="13"/>
      <c r="G16" t="s">
        <v>80</v>
      </c>
      <c r="H16" s="11">
        <v>23.15</v>
      </c>
      <c r="I16" s="11">
        <v>7.23</v>
      </c>
      <c r="J16" s="22"/>
      <c r="K16" t="s">
        <v>67</v>
      </c>
      <c r="L16" s="11">
        <v>22.85</v>
      </c>
      <c r="M16" s="11">
        <v>6.08</v>
      </c>
      <c r="N16" s="22"/>
      <c r="O16" t="s">
        <v>69</v>
      </c>
      <c r="P16" s="11">
        <v>21.6</v>
      </c>
      <c r="Q16" s="11">
        <v>7.81</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68</v>
      </c>
      <c r="D17" s="11">
        <v>22.15</v>
      </c>
      <c r="E17" s="11">
        <v>7.63</v>
      </c>
      <c r="F17" s="13"/>
      <c r="G17" t="s">
        <v>70</v>
      </c>
      <c r="H17" s="11">
        <v>23.25</v>
      </c>
      <c r="I17" s="11">
        <v>7.45</v>
      </c>
      <c r="J17" s="22"/>
      <c r="K17" t="s">
        <v>72</v>
      </c>
      <c r="L17" s="11">
        <v>22.35</v>
      </c>
      <c r="M17" s="11">
        <v>6.34</v>
      </c>
      <c r="N17" s="22"/>
      <c r="O17" t="s">
        <v>77</v>
      </c>
      <c r="P17" s="11">
        <v>19.6</v>
      </c>
      <c r="Q17" s="11">
        <v>8.32</v>
      </c>
      <c r="R17" s="17">
        <f t="shared" si="2"/>
      </c>
      <c r="S17" s="20"/>
      <c r="T17" s="20"/>
      <c r="U17" s="20"/>
      <c r="V17" s="20"/>
      <c r="W17" s="20"/>
      <c r="X17" s="20"/>
      <c r="Y17" s="20"/>
      <c r="Z17" s="20"/>
      <c r="AA17" s="20"/>
      <c r="AB17" s="20"/>
      <c r="AC17" s="20"/>
      <c r="AD17" s="20"/>
      <c r="AE17" s="20"/>
    </row>
    <row r="18" spans="1:31" ht="12.75">
      <c r="A18" s="3" t="str">
        <f t="shared" si="0"/>
        <v>OK</v>
      </c>
      <c r="B18" s="21">
        <v>12</v>
      </c>
      <c r="C18" t="s">
        <v>77</v>
      </c>
      <c r="D18" s="11">
        <v>21.15</v>
      </c>
      <c r="E18" s="11">
        <v>7.96</v>
      </c>
      <c r="F18" s="13"/>
      <c r="G18" t="s">
        <v>68</v>
      </c>
      <c r="H18" s="11">
        <v>21.75</v>
      </c>
      <c r="I18" s="11">
        <v>8.01</v>
      </c>
      <c r="J18" s="22"/>
      <c r="K18" t="s">
        <v>70</v>
      </c>
      <c r="L18" s="11">
        <v>20.6</v>
      </c>
      <c r="M18" s="11">
        <v>7.5</v>
      </c>
      <c r="N18" s="22"/>
      <c r="O18" t="s">
        <v>72</v>
      </c>
      <c r="P18" s="11">
        <v>18.8</v>
      </c>
      <c r="Q18" s="11">
        <v>6.53</v>
      </c>
      <c r="R18" s="17">
        <f t="shared" si="2"/>
      </c>
      <c r="S18" s="20"/>
      <c r="T18" s="20"/>
      <c r="U18" s="20"/>
      <c r="V18" s="20"/>
      <c r="W18" s="20"/>
      <c r="X18" s="20"/>
      <c r="Y18" s="20"/>
      <c r="Z18" s="20"/>
      <c r="AA18" s="20"/>
      <c r="AB18" s="20"/>
      <c r="AC18" s="20"/>
      <c r="AD18" s="20"/>
      <c r="AE18" s="20"/>
    </row>
    <row r="19" spans="1:31" ht="12.75">
      <c r="A19" s="3" t="str">
        <f t="shared" si="0"/>
        <v>OK</v>
      </c>
      <c r="B19" s="21">
        <v>13</v>
      </c>
      <c r="C19" t="s">
        <v>74</v>
      </c>
      <c r="D19" s="11">
        <v>19.05</v>
      </c>
      <c r="E19" s="11">
        <v>8.19</v>
      </c>
      <c r="F19" s="13"/>
      <c r="G19" t="s">
        <v>75</v>
      </c>
      <c r="H19" s="11">
        <v>21.85</v>
      </c>
      <c r="I19" s="11">
        <v>7.79</v>
      </c>
      <c r="J19" s="22"/>
      <c r="K19" t="s">
        <v>71</v>
      </c>
      <c r="L19" s="11">
        <v>20.85</v>
      </c>
      <c r="M19" s="11">
        <v>7.25</v>
      </c>
      <c r="N19" s="22"/>
      <c r="O19" t="s">
        <v>79</v>
      </c>
      <c r="P19" s="11">
        <v>19.75</v>
      </c>
      <c r="Q19" s="11">
        <v>7.97</v>
      </c>
      <c r="R19" s="17">
        <f t="shared" si="2"/>
      </c>
      <c r="S19" s="20"/>
      <c r="T19" s="20"/>
      <c r="U19" s="20"/>
      <c r="V19" s="20"/>
      <c r="W19" s="20"/>
      <c r="X19" s="20"/>
      <c r="Y19" s="20"/>
      <c r="Z19" s="20"/>
      <c r="AA19" s="20"/>
      <c r="AB19" s="20"/>
      <c r="AC19" s="20"/>
      <c r="AD19" s="20"/>
      <c r="AE19" s="20"/>
    </row>
    <row r="20" spans="1:31" ht="12.75">
      <c r="A20" s="3" t="str">
        <f t="shared" si="0"/>
        <v>OK</v>
      </c>
      <c r="B20" s="21">
        <v>14</v>
      </c>
      <c r="C20" t="s">
        <v>79</v>
      </c>
      <c r="D20" s="11">
        <v>19.45</v>
      </c>
      <c r="E20" s="11">
        <v>7.86</v>
      </c>
      <c r="F20" s="13"/>
      <c r="G20" t="s">
        <v>74</v>
      </c>
      <c r="H20" s="11">
        <v>18.4</v>
      </c>
      <c r="I20" s="11">
        <v>8.51</v>
      </c>
      <c r="J20" s="22"/>
      <c r="K20" t="s">
        <v>75</v>
      </c>
      <c r="L20" s="11">
        <v>20.25</v>
      </c>
      <c r="M20" s="11">
        <v>7.77</v>
      </c>
      <c r="N20" s="22"/>
      <c r="O20" t="s">
        <v>71</v>
      </c>
      <c r="P20" s="11">
        <v>19.3</v>
      </c>
      <c r="Q20" s="11">
        <v>8.56</v>
      </c>
      <c r="R20" s="17">
        <f t="shared" si="2"/>
      </c>
      <c r="S20" s="20"/>
      <c r="T20" s="20"/>
      <c r="U20" s="20"/>
      <c r="V20" s="20"/>
      <c r="W20" s="20"/>
      <c r="X20" s="20"/>
      <c r="Y20" s="20"/>
      <c r="Z20" s="20"/>
      <c r="AA20" s="20"/>
      <c r="AB20" s="20"/>
      <c r="AC20" s="20"/>
      <c r="AD20" s="20"/>
      <c r="AE20" s="20"/>
    </row>
    <row r="21" spans="1:31" ht="12.75">
      <c r="A21" s="3" t="str">
        <f t="shared" si="0"/>
        <v>OK</v>
      </c>
      <c r="B21" s="21">
        <v>15</v>
      </c>
      <c r="C21" t="s">
        <v>73</v>
      </c>
      <c r="D21" s="11">
        <v>21.25</v>
      </c>
      <c r="E21" s="11">
        <v>7.91</v>
      </c>
      <c r="F21" s="13"/>
      <c r="G21" t="s">
        <v>83</v>
      </c>
      <c r="H21" s="11">
        <v>21.2</v>
      </c>
      <c r="I21" s="11">
        <v>7.37</v>
      </c>
      <c r="J21" s="22"/>
      <c r="K21" t="s">
        <v>81</v>
      </c>
      <c r="L21" s="11">
        <v>21.75</v>
      </c>
      <c r="M21" s="11">
        <v>7.51</v>
      </c>
      <c r="N21" s="22"/>
      <c r="O21" t="s">
        <v>76</v>
      </c>
      <c r="P21" s="11">
        <v>21</v>
      </c>
      <c r="Q21" s="11">
        <v>7.61</v>
      </c>
      <c r="R21" s="17">
        <f t="shared" si="2"/>
      </c>
      <c r="S21" s="20"/>
      <c r="T21" s="20"/>
      <c r="U21" s="20"/>
      <c r="V21" s="20"/>
      <c r="W21" s="20"/>
      <c r="X21" s="20"/>
      <c r="Y21" s="20"/>
      <c r="Z21" s="20"/>
      <c r="AA21" s="20"/>
      <c r="AB21" s="20"/>
      <c r="AC21" s="20"/>
      <c r="AD21" s="20"/>
      <c r="AE21" s="20"/>
    </row>
    <row r="22" spans="1:31" ht="12.75">
      <c r="A22" s="3" t="str">
        <f t="shared" si="0"/>
        <v>OK</v>
      </c>
      <c r="B22" s="21">
        <v>16</v>
      </c>
      <c r="C22" t="s">
        <v>76</v>
      </c>
      <c r="D22" s="11">
        <v>21.7</v>
      </c>
      <c r="E22" s="11">
        <v>7.54</v>
      </c>
      <c r="F22" s="13"/>
      <c r="G22" t="s">
        <v>73</v>
      </c>
      <c r="H22" s="11">
        <v>20.7</v>
      </c>
      <c r="I22" s="11">
        <v>8</v>
      </c>
      <c r="J22" s="22"/>
      <c r="K22" t="s">
        <v>83</v>
      </c>
      <c r="L22" s="11">
        <v>18.05</v>
      </c>
      <c r="M22" s="11">
        <v>7.76</v>
      </c>
      <c r="N22" s="22"/>
      <c r="O22" t="s">
        <v>81</v>
      </c>
      <c r="P22" s="11">
        <v>18.7</v>
      </c>
      <c r="Q22" s="11">
        <v>8.01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2"/>
      <c r="K3" s="81"/>
      <c r="L3" s="47" t="s">
        <v>1</v>
      </c>
      <c r="M3" s="47" t="s">
        <v>1</v>
      </c>
      <c r="N3" s="47" t="s">
        <v>1</v>
      </c>
      <c r="O3" s="47" t="s">
        <v>1</v>
      </c>
      <c r="P3" s="48" t="s">
        <v>2</v>
      </c>
      <c r="Q3" s="49" t="s">
        <v>4</v>
      </c>
      <c r="R3" s="49" t="s">
        <v>4</v>
      </c>
      <c r="S3" s="47" t="s">
        <v>4</v>
      </c>
      <c r="T3" s="47" t="s">
        <v>4</v>
      </c>
      <c r="U3" s="47" t="s">
        <v>3</v>
      </c>
      <c r="V3" s="48" t="s">
        <v>2</v>
      </c>
      <c r="W3" s="49" t="s">
        <v>55</v>
      </c>
      <c r="X3" s="58">
        <v>87</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t="s">
        <v>67</v>
      </c>
      <c r="C5" s="18"/>
      <c r="D5" s="11">
        <v>22.35</v>
      </c>
      <c r="E5" s="11">
        <v>6.58</v>
      </c>
      <c r="F5" s="11">
        <v>24.75</v>
      </c>
      <c r="G5" s="11">
        <v>6.8</v>
      </c>
      <c r="H5" s="11">
        <v>22.85</v>
      </c>
      <c r="I5" s="11">
        <v>6.08</v>
      </c>
      <c r="J5" s="11">
        <v>18.1</v>
      </c>
      <c r="K5" s="11">
        <v>7.27</v>
      </c>
      <c r="L5" s="55">
        <f aca="true" t="shared" si="0" ref="L5:L20">SUM(D5,F5,H5,J5)</f>
        <v>88.05000000000001</v>
      </c>
      <c r="M5" s="56">
        <f aca="true" t="shared" si="1" ref="M5:M20">IF(COUNT(D5,F5,H5,J5)=4,MINA(D5,F5,H5,J5),0)</f>
        <v>18.1</v>
      </c>
      <c r="N5" s="56">
        <f aca="true" t="shared" si="2" ref="N5:N20">SUM(L5-M5)</f>
        <v>69.95000000000002</v>
      </c>
      <c r="O5" s="56">
        <f aca="true" t="shared" si="3" ref="O5:O20">MAX(D5,F5,H5,J5)</f>
        <v>24.75</v>
      </c>
      <c r="P5" s="56">
        <f aca="true" t="shared" si="4" ref="P5:P20">MIN(E5,G5,I5,K5)</f>
        <v>6.08</v>
      </c>
      <c r="Q5" s="56"/>
      <c r="R5" s="56"/>
      <c r="S5" s="55">
        <v>0</v>
      </c>
      <c r="T5" s="56"/>
      <c r="U5" s="56">
        <f aca="true" t="shared" si="5" ref="U5:U20">MAX(O5,S5)</f>
        <v>24.75</v>
      </c>
      <c r="V5" s="56">
        <f aca="true" t="shared" si="6" ref="V5:V20">MIN(P5,T5)</f>
        <v>6.08</v>
      </c>
      <c r="W5" s="57">
        <f>IF(V5&lt;&gt;0,SUM($X$3/V5*12),"")</f>
        <v>171.71052631578948</v>
      </c>
      <c r="X5" s="57">
        <f>IF(V5&lt;&gt;0,SUM(3600/V5*$X$3/5280),"")</f>
        <v>9.75627990430622</v>
      </c>
    </row>
    <row r="6" spans="1:24" ht="15" thickBot="1">
      <c r="A6" s="66"/>
      <c r="B6" t="s">
        <v>82</v>
      </c>
      <c r="C6" s="15"/>
      <c r="D6" s="11">
        <v>24.15</v>
      </c>
      <c r="E6" s="11">
        <v>7.11</v>
      </c>
      <c r="F6" s="11">
        <v>22.9</v>
      </c>
      <c r="G6" s="11">
        <v>7.09</v>
      </c>
      <c r="H6" s="11">
        <v>21.15</v>
      </c>
      <c r="I6" s="11">
        <v>7.27</v>
      </c>
      <c r="J6" s="11">
        <v>19.35</v>
      </c>
      <c r="K6" s="11">
        <v>7.23</v>
      </c>
      <c r="L6" s="55">
        <f t="shared" si="0"/>
        <v>87.54999999999998</v>
      </c>
      <c r="M6" s="56">
        <f t="shared" si="1"/>
        <v>19.35</v>
      </c>
      <c r="N6" s="56">
        <f t="shared" si="2"/>
        <v>68.19999999999999</v>
      </c>
      <c r="O6" s="56">
        <f t="shared" si="3"/>
        <v>24.15</v>
      </c>
      <c r="P6" s="56">
        <f t="shared" si="4"/>
        <v>7.09</v>
      </c>
      <c r="Q6" s="56"/>
      <c r="R6" s="56"/>
      <c r="S6" s="55">
        <v>0</v>
      </c>
      <c r="T6" s="56"/>
      <c r="U6" s="56">
        <f t="shared" si="5"/>
        <v>24.15</v>
      </c>
      <c r="V6" s="56">
        <f t="shared" si="6"/>
        <v>7.09</v>
      </c>
      <c r="W6" s="57">
        <f aca="true" t="shared" si="7" ref="W6:W20">IF(V6&lt;&gt;0,SUM($X$3/V6*12),"")</f>
        <v>147.2496473906911</v>
      </c>
      <c r="X6" s="57">
        <f aca="true" t="shared" si="8" ref="X6:X20">IF(V6&lt;&gt;0,SUM(3600/V6*$X$3/5280),"")</f>
        <v>8.36645723810745</v>
      </c>
    </row>
    <row r="7" spans="1:24" ht="15" thickBot="1">
      <c r="A7" s="66"/>
      <c r="B7" t="s">
        <v>72</v>
      </c>
      <c r="C7" s="15"/>
      <c r="D7" s="11">
        <v>22.5</v>
      </c>
      <c r="E7" s="11">
        <v>7.07</v>
      </c>
      <c r="F7" s="11">
        <v>22</v>
      </c>
      <c r="G7" s="11">
        <v>7.3</v>
      </c>
      <c r="H7" s="11">
        <v>22.35</v>
      </c>
      <c r="I7" s="11">
        <v>6.34</v>
      </c>
      <c r="J7" s="11">
        <v>18.8</v>
      </c>
      <c r="K7" s="11">
        <v>6.53</v>
      </c>
      <c r="L7" s="55">
        <f t="shared" si="0"/>
        <v>85.64999999999999</v>
      </c>
      <c r="M7" s="56">
        <f t="shared" si="1"/>
        <v>18.8</v>
      </c>
      <c r="N7" s="56">
        <f t="shared" si="2"/>
        <v>66.85</v>
      </c>
      <c r="O7" s="56">
        <f t="shared" si="3"/>
        <v>22.5</v>
      </c>
      <c r="P7" s="56">
        <f t="shared" si="4"/>
        <v>6.34</v>
      </c>
      <c r="Q7" s="56"/>
      <c r="R7" s="56"/>
      <c r="S7" s="55">
        <v>0</v>
      </c>
      <c r="T7" s="56"/>
      <c r="U7" s="56">
        <f t="shared" si="5"/>
        <v>22.5</v>
      </c>
      <c r="V7" s="56">
        <f t="shared" si="6"/>
        <v>6.34</v>
      </c>
      <c r="W7" s="57">
        <f t="shared" si="7"/>
        <v>164.66876971608832</v>
      </c>
      <c r="X7" s="57">
        <f t="shared" si="8"/>
        <v>9.35618009750502</v>
      </c>
    </row>
    <row r="8" spans="1:24" ht="15" thickBot="1">
      <c r="A8" s="66"/>
      <c r="B8" t="s">
        <v>69</v>
      </c>
      <c r="C8" s="15"/>
      <c r="D8" s="11">
        <v>20.45</v>
      </c>
      <c r="E8" s="11">
        <v>7.85</v>
      </c>
      <c r="F8" s="11">
        <v>21.7</v>
      </c>
      <c r="G8" s="11">
        <v>7.75</v>
      </c>
      <c r="H8" s="11">
        <v>22.75</v>
      </c>
      <c r="I8" s="11">
        <v>7.05</v>
      </c>
      <c r="J8" s="11">
        <v>21.6</v>
      </c>
      <c r="K8" s="11">
        <v>7.81</v>
      </c>
      <c r="L8" s="55">
        <f t="shared" si="0"/>
        <v>86.5</v>
      </c>
      <c r="M8" s="56">
        <f t="shared" si="1"/>
        <v>20.45</v>
      </c>
      <c r="N8" s="56">
        <f t="shared" si="2"/>
        <v>66.05</v>
      </c>
      <c r="O8" s="56">
        <f t="shared" si="3"/>
        <v>22.75</v>
      </c>
      <c r="P8" s="56">
        <f t="shared" si="4"/>
        <v>7.05</v>
      </c>
      <c r="Q8" s="56"/>
      <c r="R8" s="56"/>
      <c r="S8" s="55">
        <v>0</v>
      </c>
      <c r="T8" s="56"/>
      <c r="U8" s="56">
        <f t="shared" si="5"/>
        <v>22.75</v>
      </c>
      <c r="V8" s="56">
        <f t="shared" si="6"/>
        <v>7.05</v>
      </c>
      <c r="W8" s="57">
        <f t="shared" si="7"/>
        <v>148.08510638297872</v>
      </c>
      <c r="X8" s="57">
        <f t="shared" si="8"/>
        <v>8.413926499032883</v>
      </c>
    </row>
    <row r="9" spans="1:24" ht="15" thickBot="1">
      <c r="A9" s="66"/>
      <c r="B9" t="s">
        <v>80</v>
      </c>
      <c r="C9" s="15"/>
      <c r="D9" s="11">
        <v>22.45</v>
      </c>
      <c r="E9" s="11">
        <v>6.84</v>
      </c>
      <c r="F9" s="11">
        <v>23.15</v>
      </c>
      <c r="G9" s="11">
        <v>7.23</v>
      </c>
      <c r="H9" s="11">
        <v>19.1</v>
      </c>
      <c r="I9" s="11">
        <v>7.32</v>
      </c>
      <c r="J9" s="11">
        <v>20.45</v>
      </c>
      <c r="K9" s="11">
        <v>7.45</v>
      </c>
      <c r="L9" s="55">
        <f t="shared" si="0"/>
        <v>85.14999999999999</v>
      </c>
      <c r="M9" s="56">
        <f t="shared" si="1"/>
        <v>19.1</v>
      </c>
      <c r="N9" s="56">
        <f t="shared" si="2"/>
        <v>66.04999999999998</v>
      </c>
      <c r="O9" s="56">
        <f t="shared" si="3"/>
        <v>23.15</v>
      </c>
      <c r="P9" s="56">
        <f t="shared" si="4"/>
        <v>6.84</v>
      </c>
      <c r="Q9" s="56"/>
      <c r="R9" s="56"/>
      <c r="S9" s="55">
        <v>0</v>
      </c>
      <c r="T9" s="56"/>
      <c r="U9" s="56">
        <f t="shared" si="5"/>
        <v>23.15</v>
      </c>
      <c r="V9" s="56">
        <f t="shared" si="6"/>
        <v>6.84</v>
      </c>
      <c r="W9" s="57">
        <f t="shared" si="7"/>
        <v>152.63157894736844</v>
      </c>
      <c r="X9" s="57">
        <f t="shared" si="8"/>
        <v>8.672248803827753</v>
      </c>
    </row>
    <row r="10" spans="1:24" ht="15" thickBot="1">
      <c r="A10" s="66"/>
      <c r="B10" t="s">
        <v>76</v>
      </c>
      <c r="C10" s="15"/>
      <c r="D10" s="11">
        <v>21.7</v>
      </c>
      <c r="E10" s="11">
        <v>7.54</v>
      </c>
      <c r="F10" s="11">
        <v>22.9</v>
      </c>
      <c r="G10" s="11">
        <v>7.04</v>
      </c>
      <c r="H10" s="11">
        <v>18.95</v>
      </c>
      <c r="I10" s="11">
        <v>7.5</v>
      </c>
      <c r="J10" s="11">
        <v>21</v>
      </c>
      <c r="K10" s="11">
        <v>7.61</v>
      </c>
      <c r="L10" s="55">
        <f t="shared" si="0"/>
        <v>84.55</v>
      </c>
      <c r="M10" s="56">
        <f t="shared" si="1"/>
        <v>18.95</v>
      </c>
      <c r="N10" s="56">
        <f t="shared" si="2"/>
        <v>65.6</v>
      </c>
      <c r="O10" s="56">
        <f t="shared" si="3"/>
        <v>22.9</v>
      </c>
      <c r="P10" s="56">
        <f t="shared" si="4"/>
        <v>7.04</v>
      </c>
      <c r="Q10" s="56"/>
      <c r="R10" s="56"/>
      <c r="S10" s="55">
        <v>0</v>
      </c>
      <c r="T10" s="56"/>
      <c r="U10" s="56">
        <f t="shared" si="5"/>
        <v>22.9</v>
      </c>
      <c r="V10" s="56">
        <f t="shared" si="6"/>
        <v>7.04</v>
      </c>
      <c r="W10" s="57">
        <f t="shared" si="7"/>
        <v>148.29545454545453</v>
      </c>
      <c r="X10" s="57">
        <f t="shared" si="8"/>
        <v>8.425878099173554</v>
      </c>
    </row>
    <row r="11" spans="1:24" ht="15" thickBot="1">
      <c r="A11" s="66"/>
      <c r="B11" t="s">
        <v>81</v>
      </c>
      <c r="C11" s="15"/>
      <c r="D11" s="11">
        <v>23.15</v>
      </c>
      <c r="E11" s="11">
        <v>7.43</v>
      </c>
      <c r="F11" s="11">
        <v>20.35</v>
      </c>
      <c r="G11" s="11">
        <v>7.63</v>
      </c>
      <c r="H11" s="11">
        <v>21.75</v>
      </c>
      <c r="I11" s="11">
        <v>7.51</v>
      </c>
      <c r="J11" s="11">
        <v>18.7</v>
      </c>
      <c r="K11" s="11">
        <v>8.01</v>
      </c>
      <c r="L11" s="55">
        <f t="shared" si="0"/>
        <v>83.95</v>
      </c>
      <c r="M11" s="56">
        <f t="shared" si="1"/>
        <v>18.7</v>
      </c>
      <c r="N11" s="56">
        <f t="shared" si="2"/>
        <v>65.25</v>
      </c>
      <c r="O11" s="56">
        <f t="shared" si="3"/>
        <v>23.15</v>
      </c>
      <c r="P11" s="56">
        <f t="shared" si="4"/>
        <v>7.43</v>
      </c>
      <c r="Q11" s="56"/>
      <c r="R11" s="56"/>
      <c r="S11" s="55">
        <v>0</v>
      </c>
      <c r="T11" s="56"/>
      <c r="U11" s="56">
        <f t="shared" si="5"/>
        <v>23.15</v>
      </c>
      <c r="V11" s="56">
        <f t="shared" si="6"/>
        <v>7.43</v>
      </c>
      <c r="W11" s="57">
        <f t="shared" si="7"/>
        <v>140.5114401076716</v>
      </c>
      <c r="X11" s="57">
        <f t="shared" si="8"/>
        <v>7.983604551572251</v>
      </c>
    </row>
    <row r="12" spans="1:24" ht="15" thickBot="1">
      <c r="A12" s="66"/>
      <c r="B12" t="s">
        <v>70</v>
      </c>
      <c r="C12" s="15"/>
      <c r="D12" s="11">
        <v>19.8</v>
      </c>
      <c r="E12" s="11">
        <v>7.54</v>
      </c>
      <c r="F12" s="11">
        <v>23.25</v>
      </c>
      <c r="G12" s="11">
        <v>7.45</v>
      </c>
      <c r="H12" s="11">
        <v>20.6</v>
      </c>
      <c r="I12" s="11">
        <v>7.5</v>
      </c>
      <c r="J12" s="11">
        <v>19.85</v>
      </c>
      <c r="K12" s="11">
        <v>7.59</v>
      </c>
      <c r="L12" s="55">
        <f t="shared" si="0"/>
        <v>83.5</v>
      </c>
      <c r="M12" s="56">
        <f t="shared" si="1"/>
        <v>19.8</v>
      </c>
      <c r="N12" s="56">
        <f t="shared" si="2"/>
        <v>63.7</v>
      </c>
      <c r="O12" s="56">
        <f t="shared" si="3"/>
        <v>23.25</v>
      </c>
      <c r="P12" s="56">
        <f t="shared" si="4"/>
        <v>7.45</v>
      </c>
      <c r="Q12" s="56"/>
      <c r="R12" s="56"/>
      <c r="S12" s="55">
        <v>0</v>
      </c>
      <c r="T12" s="56"/>
      <c r="U12" s="56">
        <f t="shared" si="5"/>
        <v>23.25</v>
      </c>
      <c r="V12" s="56">
        <f t="shared" si="6"/>
        <v>7.45</v>
      </c>
      <c r="W12" s="57">
        <f t="shared" si="7"/>
        <v>140.13422818791946</v>
      </c>
      <c r="X12" s="57">
        <f t="shared" si="8"/>
        <v>7.962172056131787</v>
      </c>
    </row>
    <row r="13" spans="1:24" ht="15" thickBot="1">
      <c r="A13" s="66"/>
      <c r="B13" t="s">
        <v>71</v>
      </c>
      <c r="C13" s="15"/>
      <c r="D13" s="11">
        <v>21.3</v>
      </c>
      <c r="E13" s="11">
        <v>7.52</v>
      </c>
      <c r="F13" s="11">
        <v>21.1</v>
      </c>
      <c r="G13" s="11">
        <v>7.96</v>
      </c>
      <c r="H13" s="11">
        <v>20.85</v>
      </c>
      <c r="I13" s="11">
        <v>7.25</v>
      </c>
      <c r="J13" s="11">
        <v>19.3</v>
      </c>
      <c r="K13" s="11">
        <v>8.56</v>
      </c>
      <c r="L13" s="55">
        <f t="shared" si="0"/>
        <v>82.55000000000001</v>
      </c>
      <c r="M13" s="56">
        <f t="shared" si="1"/>
        <v>19.3</v>
      </c>
      <c r="N13" s="56">
        <f t="shared" si="2"/>
        <v>63.250000000000014</v>
      </c>
      <c r="O13" s="56">
        <f t="shared" si="3"/>
        <v>21.3</v>
      </c>
      <c r="P13" s="56">
        <f t="shared" si="4"/>
        <v>7.25</v>
      </c>
      <c r="Q13" s="56"/>
      <c r="R13" s="56"/>
      <c r="S13" s="55">
        <v>0</v>
      </c>
      <c r="T13" s="56"/>
      <c r="U13" s="56">
        <f t="shared" si="5"/>
        <v>21.3</v>
      </c>
      <c r="V13" s="56">
        <f t="shared" si="6"/>
        <v>7.25</v>
      </c>
      <c r="W13" s="57">
        <f t="shared" si="7"/>
        <v>144</v>
      </c>
      <c r="X13" s="57">
        <f t="shared" si="8"/>
        <v>8.181818181818182</v>
      </c>
    </row>
    <row r="14" spans="1:24" ht="15" thickBot="1">
      <c r="A14" s="66"/>
      <c r="B14" t="s">
        <v>68</v>
      </c>
      <c r="C14" s="15"/>
      <c r="D14" s="11">
        <v>22.15</v>
      </c>
      <c r="E14" s="11">
        <v>7.63</v>
      </c>
      <c r="F14" s="11">
        <v>21.75</v>
      </c>
      <c r="G14" s="11">
        <v>8.01</v>
      </c>
      <c r="H14" s="11">
        <v>18.2</v>
      </c>
      <c r="I14" s="11">
        <v>8.02</v>
      </c>
      <c r="J14" s="11">
        <v>19.2</v>
      </c>
      <c r="K14" s="11">
        <v>8.2</v>
      </c>
      <c r="L14" s="55">
        <f t="shared" si="0"/>
        <v>81.3</v>
      </c>
      <c r="M14" s="56">
        <f t="shared" si="1"/>
        <v>18.2</v>
      </c>
      <c r="N14" s="56">
        <f t="shared" si="2"/>
        <v>63.099999999999994</v>
      </c>
      <c r="O14" s="56">
        <f t="shared" si="3"/>
        <v>22.15</v>
      </c>
      <c r="P14" s="56">
        <f t="shared" si="4"/>
        <v>7.63</v>
      </c>
      <c r="Q14" s="56"/>
      <c r="R14" s="56"/>
      <c r="S14" s="55">
        <v>0</v>
      </c>
      <c r="T14" s="56"/>
      <c r="U14" s="56">
        <f t="shared" si="5"/>
        <v>22.15</v>
      </c>
      <c r="V14" s="56">
        <f t="shared" si="6"/>
        <v>7.63</v>
      </c>
      <c r="W14" s="57">
        <f t="shared" si="7"/>
        <v>136.82830930537352</v>
      </c>
      <c r="X14" s="57">
        <f t="shared" si="8"/>
        <v>7.774335755987132</v>
      </c>
    </row>
    <row r="15" spans="1:24" ht="15" thickBot="1">
      <c r="A15" s="66"/>
      <c r="B15" t="s">
        <v>75</v>
      </c>
      <c r="C15" s="15"/>
      <c r="D15" s="11">
        <v>20.55</v>
      </c>
      <c r="E15" s="11">
        <v>8.12</v>
      </c>
      <c r="F15" s="11">
        <v>21.85</v>
      </c>
      <c r="G15" s="11">
        <v>7.79</v>
      </c>
      <c r="H15" s="11">
        <v>20.25</v>
      </c>
      <c r="I15" s="11">
        <v>7.77</v>
      </c>
      <c r="J15" s="11">
        <v>15.25</v>
      </c>
      <c r="K15" s="11">
        <v>8.28</v>
      </c>
      <c r="L15" s="55">
        <f t="shared" si="0"/>
        <v>77.9</v>
      </c>
      <c r="M15" s="56">
        <f t="shared" si="1"/>
        <v>15.25</v>
      </c>
      <c r="N15" s="56">
        <f t="shared" si="2"/>
        <v>62.650000000000006</v>
      </c>
      <c r="O15" s="56">
        <f t="shared" si="3"/>
        <v>21.85</v>
      </c>
      <c r="P15" s="56">
        <f t="shared" si="4"/>
        <v>7.77</v>
      </c>
      <c r="Q15" s="56"/>
      <c r="R15" s="56"/>
      <c r="S15" s="55">
        <v>0</v>
      </c>
      <c r="T15" s="56"/>
      <c r="U15" s="56">
        <f t="shared" si="5"/>
        <v>21.85</v>
      </c>
      <c r="V15" s="56">
        <f t="shared" si="6"/>
        <v>7.77</v>
      </c>
      <c r="W15" s="57">
        <f t="shared" si="7"/>
        <v>134.36293436293437</v>
      </c>
      <c r="X15" s="57">
        <f t="shared" si="8"/>
        <v>7.634257634257635</v>
      </c>
    </row>
    <row r="16" spans="1:24" ht="15" thickBot="1">
      <c r="A16" s="66"/>
      <c r="B16" t="s">
        <v>73</v>
      </c>
      <c r="C16" s="15"/>
      <c r="D16" s="11">
        <v>21.25</v>
      </c>
      <c r="E16" s="11">
        <v>7.91</v>
      </c>
      <c r="F16" s="11">
        <v>20.7</v>
      </c>
      <c r="G16" s="11">
        <v>8</v>
      </c>
      <c r="H16" s="11">
        <v>20.55</v>
      </c>
      <c r="I16" s="11">
        <v>7.71</v>
      </c>
      <c r="J16" s="11">
        <v>16.15</v>
      </c>
      <c r="K16" s="11">
        <v>8.55</v>
      </c>
      <c r="L16" s="55">
        <f t="shared" si="0"/>
        <v>78.65</v>
      </c>
      <c r="M16" s="56">
        <f t="shared" si="1"/>
        <v>16.15</v>
      </c>
      <c r="N16" s="56">
        <f t="shared" si="2"/>
        <v>62.50000000000001</v>
      </c>
      <c r="O16" s="56">
        <f t="shared" si="3"/>
        <v>21.25</v>
      </c>
      <c r="P16" s="56">
        <f t="shared" si="4"/>
        <v>7.71</v>
      </c>
      <c r="Q16" s="56"/>
      <c r="R16" s="56"/>
      <c r="S16" s="55">
        <v>0</v>
      </c>
      <c r="T16" s="56"/>
      <c r="U16" s="56">
        <f t="shared" si="5"/>
        <v>21.25</v>
      </c>
      <c r="V16" s="56">
        <f t="shared" si="6"/>
        <v>7.71</v>
      </c>
      <c r="W16" s="57">
        <f t="shared" si="7"/>
        <v>135.40856031128405</v>
      </c>
      <c r="X16" s="57">
        <f t="shared" si="8"/>
        <v>7.693668199504775</v>
      </c>
    </row>
    <row r="17" spans="1:24" ht="15" thickBot="1">
      <c r="A17" s="66"/>
      <c r="B17" t="s">
        <v>79</v>
      </c>
      <c r="C17" s="15"/>
      <c r="D17" s="11">
        <v>19.45</v>
      </c>
      <c r="E17" s="11">
        <v>7.86</v>
      </c>
      <c r="F17" s="11">
        <v>20.8</v>
      </c>
      <c r="G17" s="11">
        <v>8.16</v>
      </c>
      <c r="H17" s="11">
        <v>18.5</v>
      </c>
      <c r="I17" s="11">
        <v>8.58</v>
      </c>
      <c r="J17" s="11">
        <v>19.75</v>
      </c>
      <c r="K17" s="11">
        <v>7.97</v>
      </c>
      <c r="L17" s="55">
        <f t="shared" si="0"/>
        <v>78.5</v>
      </c>
      <c r="M17" s="56">
        <f t="shared" si="1"/>
        <v>18.5</v>
      </c>
      <c r="N17" s="56">
        <f t="shared" si="2"/>
        <v>60</v>
      </c>
      <c r="O17" s="56">
        <f t="shared" si="3"/>
        <v>20.8</v>
      </c>
      <c r="P17" s="56">
        <f t="shared" si="4"/>
        <v>7.86</v>
      </c>
      <c r="Q17" s="56"/>
      <c r="R17" s="56"/>
      <c r="S17" s="55">
        <v>0</v>
      </c>
      <c r="T17" s="56"/>
      <c r="U17" s="56">
        <f t="shared" si="5"/>
        <v>20.8</v>
      </c>
      <c r="V17" s="56">
        <f t="shared" si="6"/>
        <v>7.86</v>
      </c>
      <c r="W17" s="57">
        <f t="shared" si="7"/>
        <v>132.82442748091603</v>
      </c>
      <c r="X17" s="57">
        <f t="shared" si="8"/>
        <v>7.546842470506593</v>
      </c>
    </row>
    <row r="18" spans="1:24" ht="15" thickBot="1">
      <c r="A18" s="66"/>
      <c r="B18" t="s">
        <v>77</v>
      </c>
      <c r="C18" s="15"/>
      <c r="D18" s="11">
        <v>21.15</v>
      </c>
      <c r="E18" s="11">
        <v>7.96</v>
      </c>
      <c r="F18" s="11">
        <v>16.75</v>
      </c>
      <c r="G18" s="11">
        <v>9.33</v>
      </c>
      <c r="H18" s="11">
        <v>18.95</v>
      </c>
      <c r="I18" s="11">
        <v>6.45</v>
      </c>
      <c r="J18" s="11">
        <v>19.6</v>
      </c>
      <c r="K18" s="11">
        <v>8.32</v>
      </c>
      <c r="L18" s="55">
        <f t="shared" si="0"/>
        <v>76.44999999999999</v>
      </c>
      <c r="M18" s="56">
        <f t="shared" si="1"/>
        <v>16.75</v>
      </c>
      <c r="N18" s="56">
        <f t="shared" si="2"/>
        <v>59.69999999999999</v>
      </c>
      <c r="O18" s="56">
        <f t="shared" si="3"/>
        <v>21.15</v>
      </c>
      <c r="P18" s="56">
        <f t="shared" si="4"/>
        <v>6.45</v>
      </c>
      <c r="Q18" s="56"/>
      <c r="R18" s="56"/>
      <c r="S18" s="55">
        <v>0</v>
      </c>
      <c r="T18" s="56"/>
      <c r="U18" s="56">
        <f t="shared" si="5"/>
        <v>21.15</v>
      </c>
      <c r="V18" s="56">
        <f t="shared" si="6"/>
        <v>6.45</v>
      </c>
      <c r="W18" s="57">
        <f t="shared" si="7"/>
        <v>161.86046511627904</v>
      </c>
      <c r="X18" s="57">
        <f t="shared" si="8"/>
        <v>9.196617336152219</v>
      </c>
    </row>
    <row r="19" spans="1:24" ht="15" thickBot="1">
      <c r="A19" s="66"/>
      <c r="B19" t="s">
        <v>83</v>
      </c>
      <c r="C19" s="15"/>
      <c r="D19" s="11">
        <v>19.4</v>
      </c>
      <c r="E19" s="11">
        <v>7.73</v>
      </c>
      <c r="F19" s="11">
        <v>21.2</v>
      </c>
      <c r="G19" s="11">
        <v>7.37</v>
      </c>
      <c r="H19" s="11">
        <v>18.05</v>
      </c>
      <c r="I19" s="11">
        <v>7.76</v>
      </c>
      <c r="J19" s="11">
        <v>16.35</v>
      </c>
      <c r="K19" s="11">
        <v>8.77</v>
      </c>
      <c r="L19" s="55">
        <f t="shared" si="0"/>
        <v>75</v>
      </c>
      <c r="M19" s="56">
        <f t="shared" si="1"/>
        <v>16.35</v>
      </c>
      <c r="N19" s="56">
        <f t="shared" si="2"/>
        <v>58.65</v>
      </c>
      <c r="O19" s="56">
        <f t="shared" si="3"/>
        <v>21.2</v>
      </c>
      <c r="P19" s="56">
        <f t="shared" si="4"/>
        <v>7.37</v>
      </c>
      <c r="Q19" s="56"/>
      <c r="R19" s="56"/>
      <c r="S19" s="55">
        <v>0</v>
      </c>
      <c r="T19" s="56"/>
      <c r="U19" s="56">
        <f t="shared" si="5"/>
        <v>21.2</v>
      </c>
      <c r="V19" s="56">
        <f t="shared" si="6"/>
        <v>7.37</v>
      </c>
      <c r="W19" s="57">
        <f t="shared" si="7"/>
        <v>141.65535956580732</v>
      </c>
      <c r="X19" s="57">
        <f t="shared" si="8"/>
        <v>8.048599975329962</v>
      </c>
    </row>
    <row r="20" spans="1:24" ht="15">
      <c r="A20" s="66"/>
      <c r="B20" t="s">
        <v>74</v>
      </c>
      <c r="C20" s="15"/>
      <c r="D20" s="11">
        <v>19.05</v>
      </c>
      <c r="E20" s="11">
        <v>8.19</v>
      </c>
      <c r="F20" s="11">
        <v>18.4</v>
      </c>
      <c r="G20" s="11">
        <v>8.51</v>
      </c>
      <c r="H20" s="11">
        <v>17.5</v>
      </c>
      <c r="I20" s="11">
        <v>7.65</v>
      </c>
      <c r="J20" s="11">
        <v>18.15</v>
      </c>
      <c r="K20" s="11">
        <v>6.92</v>
      </c>
      <c r="L20" s="55">
        <f t="shared" si="0"/>
        <v>73.1</v>
      </c>
      <c r="M20" s="56">
        <f t="shared" si="1"/>
        <v>17.5</v>
      </c>
      <c r="N20" s="56">
        <f t="shared" si="2"/>
        <v>55.599999999999994</v>
      </c>
      <c r="O20" s="56">
        <f t="shared" si="3"/>
        <v>19.05</v>
      </c>
      <c r="P20" s="56">
        <f t="shared" si="4"/>
        <v>6.92</v>
      </c>
      <c r="Q20" s="56"/>
      <c r="R20" s="56"/>
      <c r="S20" s="55">
        <v>0</v>
      </c>
      <c r="T20" s="56"/>
      <c r="U20" s="56">
        <f t="shared" si="5"/>
        <v>19.05</v>
      </c>
      <c r="V20" s="56">
        <f t="shared" si="6"/>
        <v>6.92</v>
      </c>
      <c r="W20" s="57">
        <f t="shared" si="7"/>
        <v>150.8670520231214</v>
      </c>
      <c r="X20" s="57">
        <f t="shared" si="8"/>
        <v>8.571991592222806</v>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Z500"/>
  <sheetViews>
    <sheetView tabSelected="1" zoomScale="84" zoomScaleNormal="84" workbookViewId="0" topLeftCell="A1">
      <selection activeCell="E24" sqref="E24"/>
    </sheetView>
  </sheetViews>
  <sheetFormatPr defaultColWidth="9.140625" defaultRowHeight="12.75"/>
  <cols>
    <col min="1" max="1" width="1.421875" style="14" customWidth="1"/>
    <col min="2" max="2" width="4.57421875" style="14" customWidth="1"/>
    <col min="3" max="3" width="17.140625" style="14" customWidth="1"/>
    <col min="4" max="4" width="10.57421875" style="14" customWidth="1"/>
    <col min="5" max="12" width="9.140625" style="14" customWidth="1"/>
    <col min="13" max="14" width="9.140625" style="14" hidden="1" customWidth="1"/>
    <col min="15" max="15" width="9.140625" style="14" customWidth="1"/>
    <col min="16" max="16" width="9.140625" style="14" hidden="1" customWidth="1"/>
    <col min="17" max="17" width="4.28125" style="14" customWidth="1"/>
    <col min="18" max="18" width="9.140625" style="14" customWidth="1"/>
    <col min="19" max="19" width="5.00390625" style="14" customWidth="1"/>
    <col min="20" max="20" width="4.8515625" style="14" customWidth="1"/>
    <col min="21" max="21" width="7.57421875" style="14" customWidth="1"/>
    <col min="22" max="22" width="7.7109375" style="14" customWidth="1"/>
    <col min="23" max="23" width="8.7109375" style="14" customWidth="1"/>
    <col min="24" max="24" width="8.421875" style="14" customWidth="1"/>
    <col min="25" max="25" width="9.7109375" style="14" customWidth="1"/>
    <col min="26" max="26" width="9.140625" style="14" hidden="1" customWidth="1"/>
    <col min="27" max="16384" width="9.140625" style="14" customWidth="1"/>
  </cols>
  <sheetData>
    <row r="1" ht="8.25" customHeight="1" thickBot="1"/>
    <row r="2" spans="2:26" ht="13.5" thickTop="1">
      <c r="B2" s="90"/>
      <c r="C2" s="91" t="s">
        <v>108</v>
      </c>
      <c r="D2" s="125">
        <v>40452</v>
      </c>
      <c r="E2" s="92"/>
      <c r="F2" s="92"/>
      <c r="G2" s="93"/>
      <c r="H2" s="93"/>
      <c r="I2" s="94"/>
      <c r="J2" s="94"/>
      <c r="K2" s="123" t="s">
        <v>87</v>
      </c>
      <c r="L2" s="123" t="s">
        <v>88</v>
      </c>
      <c r="M2" s="95" t="s">
        <v>1</v>
      </c>
      <c r="N2" s="95" t="s">
        <v>1</v>
      </c>
      <c r="O2" s="95" t="s">
        <v>1</v>
      </c>
      <c r="P2" s="95" t="s">
        <v>1</v>
      </c>
      <c r="Q2" s="95" t="s">
        <v>104</v>
      </c>
      <c r="R2" s="96" t="s">
        <v>2</v>
      </c>
      <c r="S2" s="97" t="s">
        <v>4</v>
      </c>
      <c r="T2" s="97" t="s">
        <v>4</v>
      </c>
      <c r="U2" s="95" t="s">
        <v>4</v>
      </c>
      <c r="V2" s="95" t="s">
        <v>4</v>
      </c>
      <c r="W2" s="95" t="s">
        <v>3</v>
      </c>
      <c r="X2" s="96" t="s">
        <v>2</v>
      </c>
      <c r="Y2" s="124" t="s">
        <v>55</v>
      </c>
      <c r="Z2" s="87">
        <v>104.5</v>
      </c>
    </row>
    <row r="3" spans="2:26" ht="23.25" thickBot="1">
      <c r="B3" s="98" t="s">
        <v>5</v>
      </c>
      <c r="C3" s="99" t="s">
        <v>6</v>
      </c>
      <c r="D3" s="100" t="s">
        <v>7</v>
      </c>
      <c r="E3" s="101" t="s">
        <v>8</v>
      </c>
      <c r="F3" s="101" t="s">
        <v>9</v>
      </c>
      <c r="G3" s="102" t="s">
        <v>8</v>
      </c>
      <c r="H3" s="102" t="s">
        <v>9</v>
      </c>
      <c r="I3" s="155" t="s">
        <v>8</v>
      </c>
      <c r="J3" s="155" t="s">
        <v>9</v>
      </c>
      <c r="K3" s="103" t="s">
        <v>8</v>
      </c>
      <c r="L3" s="103" t="s">
        <v>9</v>
      </c>
      <c r="M3" s="104" t="s">
        <v>10</v>
      </c>
      <c r="N3" s="104" t="s">
        <v>11</v>
      </c>
      <c r="O3" s="104" t="s">
        <v>13</v>
      </c>
      <c r="P3" s="104" t="s">
        <v>12</v>
      </c>
      <c r="Q3" s="104" t="s">
        <v>105</v>
      </c>
      <c r="R3" s="104" t="s">
        <v>14</v>
      </c>
      <c r="S3" s="104" t="s">
        <v>0</v>
      </c>
      <c r="T3" s="104" t="s">
        <v>15</v>
      </c>
      <c r="U3" s="105" t="s">
        <v>3</v>
      </c>
      <c r="V3" s="105" t="s">
        <v>16</v>
      </c>
      <c r="W3" s="106" t="s">
        <v>17</v>
      </c>
      <c r="X3" s="106" t="s">
        <v>18</v>
      </c>
      <c r="Y3" s="107" t="s">
        <v>57</v>
      </c>
      <c r="Z3" s="88" t="s">
        <v>56</v>
      </c>
    </row>
    <row r="4" spans="2:26" ht="15.75" thickBot="1">
      <c r="B4" s="152">
        <v>1</v>
      </c>
      <c r="C4" s="109" t="s">
        <v>91</v>
      </c>
      <c r="D4" s="110" t="s">
        <v>106</v>
      </c>
      <c r="E4" s="111">
        <v>26.4</v>
      </c>
      <c r="F4" s="111">
        <v>6.32</v>
      </c>
      <c r="G4" s="111">
        <v>18.8</v>
      </c>
      <c r="H4" s="111">
        <v>7.17</v>
      </c>
      <c r="I4" s="111">
        <v>19.85</v>
      </c>
      <c r="J4" s="111">
        <v>6.75</v>
      </c>
      <c r="K4" s="149">
        <v>23.75</v>
      </c>
      <c r="L4" s="150">
        <v>6.05</v>
      </c>
      <c r="M4" s="112">
        <f>SUM(E4,G4,I4,K4)</f>
        <v>88.80000000000001</v>
      </c>
      <c r="N4" s="112">
        <f>IF(COUNT(E4,G4,I4,K4)=4,MINA(E4,G4,I4,K4),0)</f>
        <v>18.8</v>
      </c>
      <c r="O4" s="112">
        <f>SUM(M4-N4)</f>
        <v>70.00000000000001</v>
      </c>
      <c r="P4" s="112">
        <f>MAX(E4,G4,I4,K4)</f>
        <v>26.4</v>
      </c>
      <c r="Q4" s="151">
        <v>1</v>
      </c>
      <c r="R4" s="112">
        <f>MIN(F4,H4,J4,L4)</f>
        <v>6.05</v>
      </c>
      <c r="S4" s="156"/>
      <c r="T4" s="112" t="s">
        <v>109</v>
      </c>
      <c r="U4" s="112">
        <v>25.35</v>
      </c>
      <c r="V4" s="112">
        <v>6.61</v>
      </c>
      <c r="W4" s="112">
        <f>MAX(P4,U4)</f>
        <v>26.4</v>
      </c>
      <c r="X4" s="159">
        <f>MIN(R4,V4)</f>
        <v>6.05</v>
      </c>
      <c r="Y4" s="160">
        <f>IF(X4&lt;&gt;0,SUM($Z$2/X4*12),"")</f>
        <v>207.27272727272728</v>
      </c>
      <c r="Z4" s="89">
        <f aca="true" t="shared" si="0" ref="Z4:Z10">IF(X4&lt;&gt;0,SUM(3600/X4*$Z$2/5280),"")</f>
        <v>11.776859504132231</v>
      </c>
    </row>
    <row r="5" spans="2:26" ht="15.75" thickBot="1">
      <c r="B5" s="108">
        <v>2</v>
      </c>
      <c r="C5" s="109" t="s">
        <v>93</v>
      </c>
      <c r="D5" s="110" t="s">
        <v>106</v>
      </c>
      <c r="E5" s="111">
        <v>20.3</v>
      </c>
      <c r="F5" s="111">
        <v>6.83</v>
      </c>
      <c r="G5" s="111">
        <v>21.85</v>
      </c>
      <c r="H5" s="111">
        <v>7.85</v>
      </c>
      <c r="I5" s="149">
        <v>24.4</v>
      </c>
      <c r="J5" s="150">
        <v>6.63</v>
      </c>
      <c r="K5" s="111">
        <v>21.85</v>
      </c>
      <c r="L5" s="111">
        <v>8</v>
      </c>
      <c r="M5" s="112">
        <f>SUM(E5,G5,I5,K5)</f>
        <v>88.4</v>
      </c>
      <c r="N5" s="112">
        <f>IF(COUNT(E5,G5,I5,K5)=4,MINA(E5,G5,I5,K5),0)</f>
        <v>20.3</v>
      </c>
      <c r="O5" s="112">
        <f>SUM(M5-N5)</f>
        <v>68.10000000000001</v>
      </c>
      <c r="P5" s="112">
        <f>MAX(E5,G5,I5,K5)</f>
        <v>24.4</v>
      </c>
      <c r="Q5" s="113">
        <v>3</v>
      </c>
      <c r="R5" s="112">
        <f>MIN(F5,H5,J5,L5)</f>
        <v>6.63</v>
      </c>
      <c r="S5" s="157"/>
      <c r="T5" s="112" t="s">
        <v>109</v>
      </c>
      <c r="U5" s="112">
        <v>23.95</v>
      </c>
      <c r="V5" s="112">
        <v>6.66</v>
      </c>
      <c r="W5" s="112">
        <f>MAX(P5,U5)</f>
        <v>24.4</v>
      </c>
      <c r="X5" s="112">
        <v>6.63</v>
      </c>
      <c r="Y5" s="114">
        <f>IF(X5&lt;&gt;0,SUM($Z$2/X5*12),"")</f>
        <v>189.14027149321268</v>
      </c>
      <c r="Z5" s="89">
        <f t="shared" si="0"/>
        <v>10.746606334841628</v>
      </c>
    </row>
    <row r="6" spans="2:26" ht="15.75" thickBot="1">
      <c r="B6" s="108">
        <v>3</v>
      </c>
      <c r="C6" s="109" t="s">
        <v>92</v>
      </c>
      <c r="D6" s="110" t="s">
        <v>106</v>
      </c>
      <c r="E6" s="111">
        <v>24.45</v>
      </c>
      <c r="F6" s="111">
        <v>6.89</v>
      </c>
      <c r="G6" s="149">
        <v>22.85</v>
      </c>
      <c r="H6" s="111">
        <v>7.4</v>
      </c>
      <c r="I6" s="111">
        <v>20.1</v>
      </c>
      <c r="J6" s="111">
        <v>7.04</v>
      </c>
      <c r="K6" s="111">
        <v>21.05</v>
      </c>
      <c r="L6" s="111">
        <v>7.71</v>
      </c>
      <c r="M6" s="112">
        <f>SUM(E6,G6,I6,K6)</f>
        <v>88.45</v>
      </c>
      <c r="N6" s="112">
        <f>IF(COUNT(E6,G6,I6,K6)=4,MINA(E6,G6,I6,K6),0)</f>
        <v>20.1</v>
      </c>
      <c r="O6" s="112">
        <f>SUM(M6-N6)</f>
        <v>68.35</v>
      </c>
      <c r="P6" s="112">
        <f>MAX(E6,G6,I6,K6)</f>
        <v>24.45</v>
      </c>
      <c r="Q6" s="113">
        <v>2</v>
      </c>
      <c r="R6" s="112">
        <f>MIN(F6,H6,J6,L6)</f>
        <v>6.89</v>
      </c>
      <c r="S6" s="158"/>
      <c r="T6" s="112" t="s">
        <v>109</v>
      </c>
      <c r="U6" s="112">
        <v>22.95</v>
      </c>
      <c r="V6" s="112">
        <v>7.12</v>
      </c>
      <c r="W6" s="112">
        <f>MAX(P6,U6)</f>
        <v>24.45</v>
      </c>
      <c r="X6" s="112">
        <f>MIN(R6,V6)</f>
        <v>6.89</v>
      </c>
      <c r="Y6" s="114">
        <f>IF(X6&lt;&gt;0,SUM($Z$2/X6*12),"")</f>
        <v>182.00290275761975</v>
      </c>
      <c r="Z6" s="89">
        <f t="shared" si="0"/>
        <v>10.341074020319303</v>
      </c>
    </row>
    <row r="7" spans="2:26" ht="15.75" thickBot="1">
      <c r="B7" s="108">
        <v>4</v>
      </c>
      <c r="C7" s="109" t="s">
        <v>94</v>
      </c>
      <c r="D7" s="110" t="s">
        <v>106</v>
      </c>
      <c r="E7" s="149">
        <v>27.2</v>
      </c>
      <c r="F7" s="150">
        <v>6.27</v>
      </c>
      <c r="G7" s="111">
        <v>17.15</v>
      </c>
      <c r="H7" s="111">
        <v>7.19</v>
      </c>
      <c r="I7" s="111">
        <v>5</v>
      </c>
      <c r="J7" s="111">
        <v>8</v>
      </c>
      <c r="K7" s="111">
        <v>22.1</v>
      </c>
      <c r="L7" s="111">
        <v>6.78</v>
      </c>
      <c r="M7" s="112">
        <f>SUM(E7,G7,I7,K7)</f>
        <v>71.44999999999999</v>
      </c>
      <c r="N7" s="112">
        <f>IF(COUNT(E7,G7,I7,K7)=4,MINA(E7,G7,I7,K7),0)</f>
        <v>5</v>
      </c>
      <c r="O7" s="112">
        <f>SUM(M7-N7)</f>
        <v>66.44999999999999</v>
      </c>
      <c r="P7" s="112">
        <f>MAX(E7,G7,I7,K7)</f>
        <v>27.2</v>
      </c>
      <c r="Q7" s="113">
        <v>4</v>
      </c>
      <c r="R7" s="112">
        <f>MIN(F7,H7,J7,L7)</f>
        <v>6.27</v>
      </c>
      <c r="S7" s="161" t="s">
        <v>111</v>
      </c>
      <c r="T7" s="112" t="s">
        <v>109</v>
      </c>
      <c r="U7" s="112">
        <v>19.8</v>
      </c>
      <c r="V7" s="112">
        <v>6.55</v>
      </c>
      <c r="W7" s="159">
        <f>MAX(P7,U7)</f>
        <v>27.2</v>
      </c>
      <c r="X7" s="112">
        <v>6.09</v>
      </c>
      <c r="Y7" s="114">
        <f>IF(X7&lt;&gt;0,SUM($Z$2/X7*12),"")</f>
        <v>205.9113300492611</v>
      </c>
      <c r="Z7" s="89">
        <f t="shared" si="0"/>
        <v>11.699507389162562</v>
      </c>
    </row>
    <row r="8" spans="2:26" ht="15.75" thickBot="1">
      <c r="B8" s="108">
        <v>5</v>
      </c>
      <c r="C8" s="109" t="s">
        <v>96</v>
      </c>
      <c r="D8" s="110" t="s">
        <v>106</v>
      </c>
      <c r="E8" s="111">
        <v>22.05</v>
      </c>
      <c r="F8" s="111">
        <v>7.6</v>
      </c>
      <c r="G8" s="111">
        <v>22</v>
      </c>
      <c r="H8" s="111">
        <v>7.38</v>
      </c>
      <c r="I8" s="111">
        <v>17.45</v>
      </c>
      <c r="J8" s="111">
        <v>7.08</v>
      </c>
      <c r="K8" s="111">
        <v>21.2</v>
      </c>
      <c r="L8" s="111">
        <v>7.07</v>
      </c>
      <c r="M8" s="112">
        <f>SUM(E8,G8,I8,K8)</f>
        <v>82.7</v>
      </c>
      <c r="N8" s="112">
        <f>IF(COUNT(E8,G8,I8,K8)=4,MINA(E8,G8,I8,K8),0)</f>
        <v>17.45</v>
      </c>
      <c r="O8" s="112">
        <f>SUM(M8-N8)</f>
        <v>65.25</v>
      </c>
      <c r="P8" s="112">
        <f>MAX(E8,G8,I8,K8)</f>
        <v>22.05</v>
      </c>
      <c r="Q8" s="113">
        <v>6</v>
      </c>
      <c r="R8" s="112">
        <f>MIN(F8,H8,J8,L8)</f>
        <v>7.07</v>
      </c>
      <c r="S8" s="162"/>
      <c r="T8" s="112" t="s">
        <v>110</v>
      </c>
      <c r="U8" s="112">
        <v>23</v>
      </c>
      <c r="V8" s="112">
        <v>7.09</v>
      </c>
      <c r="W8" s="112">
        <f>MAX(P8,U8)</f>
        <v>23</v>
      </c>
      <c r="X8" s="112">
        <f>MIN(R8,V8)</f>
        <v>7.07</v>
      </c>
      <c r="Y8" s="114">
        <f>IF(X8&lt;&gt;0,SUM($Z$2/X8*12),"")</f>
        <v>177.36916548797737</v>
      </c>
      <c r="Z8" s="89">
        <f t="shared" si="0"/>
        <v>10.077793493635077</v>
      </c>
    </row>
    <row r="9" spans="2:26" ht="15.75" thickBot="1">
      <c r="B9" s="108">
        <v>6</v>
      </c>
      <c r="C9" s="109" t="s">
        <v>97</v>
      </c>
      <c r="D9" s="110" t="s">
        <v>106</v>
      </c>
      <c r="E9" s="111">
        <v>25.55</v>
      </c>
      <c r="F9" s="111">
        <v>8</v>
      </c>
      <c r="G9" s="111">
        <v>18.15</v>
      </c>
      <c r="H9" s="111">
        <v>7.56</v>
      </c>
      <c r="I9" s="111">
        <v>6.25</v>
      </c>
      <c r="J9" s="111">
        <v>8.98</v>
      </c>
      <c r="K9" s="111">
        <v>20</v>
      </c>
      <c r="L9" s="111">
        <v>7.63</v>
      </c>
      <c r="M9" s="112">
        <f>SUM(E9,G9,I9,K9)</f>
        <v>69.95</v>
      </c>
      <c r="N9" s="112">
        <f>IF(COUNT(E9,G9,I9,K9)=4,MINA(E9,G9,I9,K9),0)</f>
        <v>6.25</v>
      </c>
      <c r="O9" s="112">
        <f>SUM(M9-N9)</f>
        <v>63.7</v>
      </c>
      <c r="P9" s="112">
        <f>MAX(E9,G9,I9,K9)</f>
        <v>25.55</v>
      </c>
      <c r="Q9" s="113">
        <v>7</v>
      </c>
      <c r="R9" s="112">
        <f>MIN(F9,H9,J9,L9)</f>
        <v>7.56</v>
      </c>
      <c r="S9" s="161" t="s">
        <v>111</v>
      </c>
      <c r="T9" s="112" t="s">
        <v>110</v>
      </c>
      <c r="U9" s="112">
        <v>17.8</v>
      </c>
      <c r="V9" s="112">
        <v>8.26</v>
      </c>
      <c r="W9" s="112">
        <f>MAX(P9,U9)</f>
        <v>25.55</v>
      </c>
      <c r="X9" s="112">
        <v>7.56</v>
      </c>
      <c r="Y9" s="114">
        <f>IF(X9&lt;&gt;0,SUM($Z$2/X9*12),"")</f>
        <v>165.87301587301587</v>
      </c>
      <c r="Z9" s="89">
        <f t="shared" si="0"/>
        <v>9.424603174603174</v>
      </c>
    </row>
    <row r="10" spans="2:26" ht="15.75" thickBot="1">
      <c r="B10" s="108">
        <v>7</v>
      </c>
      <c r="C10" s="109" t="s">
        <v>95</v>
      </c>
      <c r="D10" s="110" t="s">
        <v>106</v>
      </c>
      <c r="E10" s="111">
        <v>22.05</v>
      </c>
      <c r="F10" s="111">
        <v>6.8</v>
      </c>
      <c r="G10" s="111">
        <v>21.9</v>
      </c>
      <c r="H10" s="150">
        <v>7.12</v>
      </c>
      <c r="I10" s="111">
        <v>22.05</v>
      </c>
      <c r="J10" s="111">
        <v>7.2</v>
      </c>
      <c r="K10" s="111">
        <v>16.9</v>
      </c>
      <c r="L10" s="111">
        <v>7.91</v>
      </c>
      <c r="M10" s="112">
        <f>SUM(E10,G10,I10,K10)</f>
        <v>82.9</v>
      </c>
      <c r="N10" s="112">
        <f>IF(COUNT(E10,G10,I10,K10)=4,MINA(E10,G10,I10,K10),0)</f>
        <v>16.9</v>
      </c>
      <c r="O10" s="112">
        <f>SUM(M10-N10)</f>
        <v>66</v>
      </c>
      <c r="P10" s="112">
        <f>MAX(E10,G10,I10,K10)</f>
        <v>22.05</v>
      </c>
      <c r="Q10" s="113">
        <v>5</v>
      </c>
      <c r="R10" s="112">
        <f>MIN(F10,H10,J10,L10)</f>
        <v>6.8</v>
      </c>
      <c r="S10" s="158"/>
      <c r="T10" s="112" t="s">
        <v>110</v>
      </c>
      <c r="U10" s="112">
        <v>12.2</v>
      </c>
      <c r="V10" s="112">
        <v>7.3</v>
      </c>
      <c r="W10" s="112">
        <f>MAX(P10,U10)</f>
        <v>22.05</v>
      </c>
      <c r="X10" s="112">
        <f>MIN(R10,V10)</f>
        <v>6.8</v>
      </c>
      <c r="Y10" s="114">
        <f>IF(X10&lt;&gt;0,SUM($Z$2/X10*12),"")</f>
        <v>184.41176470588235</v>
      </c>
      <c r="Z10" s="89">
        <f t="shared" si="0"/>
        <v>10.477941176470587</v>
      </c>
    </row>
    <row r="11" spans="2:26" ht="5.25" customHeight="1" thickBot="1">
      <c r="B11" s="108"/>
      <c r="C11" s="109"/>
      <c r="D11" s="110"/>
      <c r="E11" s="111"/>
      <c r="F11" s="111"/>
      <c r="G11" s="111"/>
      <c r="H11" s="150"/>
      <c r="I11" s="111"/>
      <c r="J11" s="111"/>
      <c r="K11" s="111"/>
      <c r="L11" s="111"/>
      <c r="M11" s="112"/>
      <c r="N11" s="112"/>
      <c r="O11" s="112"/>
      <c r="P11" s="112"/>
      <c r="Q11" s="113"/>
      <c r="R11" s="112"/>
      <c r="S11" s="112"/>
      <c r="T11" s="112"/>
      <c r="U11" s="112"/>
      <c r="V11" s="112"/>
      <c r="W11" s="112"/>
      <c r="X11" s="112"/>
      <c r="Y11" s="114"/>
      <c r="Z11" s="89"/>
    </row>
    <row r="12" spans="2:26" ht="16.5" customHeight="1" thickBot="1">
      <c r="B12" s="152">
        <v>1</v>
      </c>
      <c r="C12" s="109" t="s">
        <v>98</v>
      </c>
      <c r="D12" s="110" t="s">
        <v>107</v>
      </c>
      <c r="E12" s="154">
        <v>42.15</v>
      </c>
      <c r="F12" s="153">
        <v>3.8</v>
      </c>
      <c r="G12" s="111">
        <v>33.55</v>
      </c>
      <c r="H12" s="153">
        <v>4.39</v>
      </c>
      <c r="I12" s="154">
        <v>39.5</v>
      </c>
      <c r="J12" s="153">
        <v>4.25</v>
      </c>
      <c r="K12" s="154">
        <v>34.25</v>
      </c>
      <c r="L12" s="153">
        <v>4.32</v>
      </c>
      <c r="M12" s="112">
        <f>SUM(E12,G12,I12,K12)</f>
        <v>149.45</v>
      </c>
      <c r="N12" s="112">
        <f>IF(COUNT(E12,G12,I12,K12)=4,MINA(E12,G12,I12,K12),0)</f>
        <v>33.55</v>
      </c>
      <c r="O12" s="112">
        <f>SUM(M12-N12)</f>
        <v>115.89999999999999</v>
      </c>
      <c r="P12" s="112">
        <f>MAX(E12,G12,I12,K12)</f>
        <v>42.15</v>
      </c>
      <c r="Q12" s="113">
        <v>1</v>
      </c>
      <c r="R12" s="112">
        <f>MIN(F12,H12,J12,L12)</f>
        <v>3.8</v>
      </c>
      <c r="S12" s="156"/>
      <c r="T12" s="112" t="s">
        <v>109</v>
      </c>
      <c r="U12" s="112">
        <v>39.25</v>
      </c>
      <c r="V12" s="112">
        <v>4.05</v>
      </c>
      <c r="W12" s="163">
        <f>MAX(P12,U12)</f>
        <v>42.15</v>
      </c>
      <c r="X12" s="163">
        <f>MIN(R12,V12)</f>
        <v>3.8</v>
      </c>
      <c r="Y12" s="164">
        <f>IF(X12&lt;&gt;0,SUM($Z$2/X12*12),"")</f>
        <v>330</v>
      </c>
      <c r="Z12" s="89"/>
    </row>
    <row r="13" spans="2:26" ht="15.75" thickBot="1">
      <c r="B13" s="108">
        <f>2</f>
        <v>2</v>
      </c>
      <c r="C13" s="109" t="s">
        <v>100</v>
      </c>
      <c r="D13" s="110" t="s">
        <v>107</v>
      </c>
      <c r="E13" s="111">
        <v>27.5</v>
      </c>
      <c r="F13" s="111">
        <v>5.34</v>
      </c>
      <c r="G13" s="154">
        <v>33.65</v>
      </c>
      <c r="H13" s="111">
        <v>5</v>
      </c>
      <c r="I13" s="111">
        <v>31.6</v>
      </c>
      <c r="J13" s="111">
        <v>5.03</v>
      </c>
      <c r="K13" s="111">
        <v>26.25</v>
      </c>
      <c r="L13" s="111">
        <v>5.04</v>
      </c>
      <c r="M13" s="112">
        <f>SUM(E13,G13,I13,K13)</f>
        <v>119</v>
      </c>
      <c r="N13" s="112">
        <f>IF(COUNT(E13,G13,I13,K13)=4,MINA(E13,G13,I13,K13),0)</f>
        <v>26.25</v>
      </c>
      <c r="O13" s="112">
        <f>SUM(M13-N13)</f>
        <v>92.75</v>
      </c>
      <c r="P13" s="112">
        <f>MAX(E13,G13,I13,K13)</f>
        <v>33.65</v>
      </c>
      <c r="Q13" s="113">
        <v>3</v>
      </c>
      <c r="R13" s="112">
        <f>MIN(F13,H13,J13,L13)</f>
        <v>5</v>
      </c>
      <c r="S13" s="157"/>
      <c r="T13" s="112" t="s">
        <v>109</v>
      </c>
      <c r="U13" s="112">
        <v>30.5</v>
      </c>
      <c r="V13" s="112">
        <v>5.31</v>
      </c>
      <c r="W13" s="112">
        <f>MAX(P13,U13)</f>
        <v>33.65</v>
      </c>
      <c r="X13" s="112">
        <f>MIN(R13,V13)</f>
        <v>5</v>
      </c>
      <c r="Y13" s="114">
        <f>IF(X13&lt;&gt;0,SUM($Z$2/X13*12),"")</f>
        <v>250.79999999999998</v>
      </c>
      <c r="Z13" s="89">
        <f aca="true" t="shared" si="1" ref="Z13:Z20">IF(X13&lt;&gt;0,SUM(3600/X13*$Z$2/5280),"")</f>
        <v>14.25</v>
      </c>
    </row>
    <row r="14" spans="2:26" ht="15.75" thickBot="1">
      <c r="B14" s="108">
        <v>2</v>
      </c>
      <c r="C14" s="109" t="s">
        <v>89</v>
      </c>
      <c r="D14" s="110" t="s">
        <v>107</v>
      </c>
      <c r="E14" s="111">
        <v>29.3</v>
      </c>
      <c r="F14" s="111">
        <v>5.54</v>
      </c>
      <c r="G14" s="111">
        <v>24.9</v>
      </c>
      <c r="H14" s="111">
        <v>5.85</v>
      </c>
      <c r="I14" s="111">
        <v>22.5</v>
      </c>
      <c r="J14" s="111">
        <v>5.68</v>
      </c>
      <c r="K14" s="111">
        <v>16.35</v>
      </c>
      <c r="L14" s="111">
        <v>8.12</v>
      </c>
      <c r="M14" s="112">
        <f>SUM(E14,G14,I14,K14)</f>
        <v>93.05000000000001</v>
      </c>
      <c r="N14" s="112">
        <f>IF(COUNT(E14,G14,I14,K14)=4,MINA(E14,G14,I14,K14),0)</f>
        <v>16.35</v>
      </c>
      <c r="O14" s="112">
        <f>SUM(M14-N14)</f>
        <v>76.70000000000002</v>
      </c>
      <c r="P14" s="112">
        <f>MAX(E14,G14,I14,K14)</f>
        <v>29.3</v>
      </c>
      <c r="Q14" s="113">
        <v>7</v>
      </c>
      <c r="R14" s="112">
        <f>MIN(F14,H14,J14,L14)</f>
        <v>5.54</v>
      </c>
      <c r="S14" s="161" t="s">
        <v>111</v>
      </c>
      <c r="T14" s="112" t="s">
        <v>109</v>
      </c>
      <c r="U14" s="112">
        <v>30.5</v>
      </c>
      <c r="V14" s="112">
        <v>4.33</v>
      </c>
      <c r="W14" s="112">
        <f>MAX(P14,U14)</f>
        <v>30.5</v>
      </c>
      <c r="X14" s="112">
        <f>MIN(R14,V14)</f>
        <v>4.33</v>
      </c>
      <c r="Y14" s="114">
        <f>IF(X14&lt;&gt;0,SUM($Z$2/X14*12),"")</f>
        <v>289.6073903002309</v>
      </c>
      <c r="Z14" s="89">
        <f t="shared" si="1"/>
        <v>16.45496535796767</v>
      </c>
    </row>
    <row r="15" spans="2:26" ht="15.75" thickBot="1">
      <c r="B15" s="108">
        <v>4</v>
      </c>
      <c r="C15" s="109" t="s">
        <v>99</v>
      </c>
      <c r="D15" s="110" t="s">
        <v>107</v>
      </c>
      <c r="E15" s="111">
        <v>30.95</v>
      </c>
      <c r="F15" s="111">
        <v>5.15</v>
      </c>
      <c r="G15" s="111">
        <v>31.5</v>
      </c>
      <c r="H15" s="111">
        <v>5</v>
      </c>
      <c r="I15" s="111">
        <v>32.5</v>
      </c>
      <c r="J15" s="111">
        <v>4.96</v>
      </c>
      <c r="K15" s="111">
        <v>6.6</v>
      </c>
      <c r="L15" s="111">
        <v>5</v>
      </c>
      <c r="M15" s="112">
        <f>SUM(E15,G15,I15,K15)</f>
        <v>101.55</v>
      </c>
      <c r="N15" s="112">
        <f>IF(COUNT(E15,G15,I15,K15)=4,MINA(E15,G15,I15,K15),0)</f>
        <v>6.6</v>
      </c>
      <c r="O15" s="112">
        <f>SUM(M15-N15)</f>
        <v>94.95</v>
      </c>
      <c r="P15" s="112">
        <f>MAX(E15,G15,I15,K15)</f>
        <v>32.5</v>
      </c>
      <c r="Q15" s="113">
        <v>2</v>
      </c>
      <c r="R15" s="112">
        <f>MIN(F15,H15,J15,L15)</f>
        <v>4.96</v>
      </c>
      <c r="S15" s="158"/>
      <c r="T15" s="112" t="s">
        <v>109</v>
      </c>
      <c r="U15" s="112">
        <v>29.65</v>
      </c>
      <c r="V15" s="112">
        <v>4.87</v>
      </c>
      <c r="W15" s="112">
        <f>MAX(P15,U15)</f>
        <v>32.5</v>
      </c>
      <c r="X15" s="112">
        <f>MIN(R15,V15)</f>
        <v>4.87</v>
      </c>
      <c r="Y15" s="114">
        <f>IF(X15&lt;&gt;0,SUM($Z$2/X15*12),"")</f>
        <v>257.49486652977413</v>
      </c>
      <c r="Z15" s="89">
        <f t="shared" si="1"/>
        <v>14.630390143737165</v>
      </c>
    </row>
    <row r="16" spans="2:26" ht="15.75" thickBot="1">
      <c r="B16" s="108">
        <v>5</v>
      </c>
      <c r="C16" s="109" t="s">
        <v>102</v>
      </c>
      <c r="D16" s="110" t="s">
        <v>107</v>
      </c>
      <c r="E16" s="111">
        <v>27.85</v>
      </c>
      <c r="F16" s="111">
        <v>5.54</v>
      </c>
      <c r="G16" s="111">
        <v>29.25</v>
      </c>
      <c r="H16" s="111">
        <v>5.49</v>
      </c>
      <c r="I16" s="111">
        <v>30.25</v>
      </c>
      <c r="J16" s="111">
        <v>5.4</v>
      </c>
      <c r="K16" s="111">
        <v>26.05</v>
      </c>
      <c r="L16" s="111">
        <v>5.38</v>
      </c>
      <c r="M16" s="112">
        <f>SUM(E16,G16,I16,K16)</f>
        <v>113.39999999999999</v>
      </c>
      <c r="N16" s="112">
        <f>IF(COUNT(E16,G16,I16,K16)=4,MINA(E16,G16,I16,K16),0)</f>
        <v>26.05</v>
      </c>
      <c r="O16" s="112">
        <f>SUM(M16-N16)</f>
        <v>87.35</v>
      </c>
      <c r="P16" s="112">
        <f>MAX(E16,G16,I16,K16)</f>
        <v>30.25</v>
      </c>
      <c r="Q16" s="113">
        <v>5</v>
      </c>
      <c r="R16" s="112">
        <f>MIN(F16,H16,J16,L16)</f>
        <v>5.38</v>
      </c>
      <c r="S16" s="158"/>
      <c r="T16" s="112" t="s">
        <v>110</v>
      </c>
      <c r="U16" s="112">
        <v>29.95</v>
      </c>
      <c r="V16" s="112">
        <v>5.5</v>
      </c>
      <c r="W16" s="112">
        <f>MAX(P16,U16)</f>
        <v>30.25</v>
      </c>
      <c r="X16" s="112">
        <f>MIN(R16,V16)</f>
        <v>5.38</v>
      </c>
      <c r="Y16" s="114">
        <f>IF(X16&lt;&gt;0,SUM($Z$2/X16*12),"")</f>
        <v>233.08550185873605</v>
      </c>
      <c r="Z16" s="89">
        <f t="shared" si="1"/>
        <v>13.243494423791821</v>
      </c>
    </row>
    <row r="17" spans="2:26" ht="15.75" thickBot="1">
      <c r="B17" s="108">
        <v>6</v>
      </c>
      <c r="C17" s="109" t="s">
        <v>103</v>
      </c>
      <c r="D17" s="110" t="s">
        <v>107</v>
      </c>
      <c r="E17" s="111">
        <v>26.65</v>
      </c>
      <c r="F17" s="111">
        <v>5.42</v>
      </c>
      <c r="G17" s="111">
        <v>26.1</v>
      </c>
      <c r="H17" s="111">
        <v>5.64</v>
      </c>
      <c r="I17" s="111">
        <v>24.2</v>
      </c>
      <c r="J17" s="111">
        <v>5.79</v>
      </c>
      <c r="K17" s="111">
        <v>22.85</v>
      </c>
      <c r="L17" s="111">
        <v>5.68</v>
      </c>
      <c r="M17" s="112">
        <f>SUM(E17,G17,I17,K17)</f>
        <v>99.80000000000001</v>
      </c>
      <c r="N17" s="112">
        <f>IF(COUNT(E17,G17,I17,K17)=4,MINA(E17,G17,I17,K17),0)</f>
        <v>22.85</v>
      </c>
      <c r="O17" s="112">
        <f>SUM(M17-N17)</f>
        <v>76.95000000000002</v>
      </c>
      <c r="P17" s="112">
        <f>MAX(E17,G17,I17,K17)</f>
        <v>26.65</v>
      </c>
      <c r="Q17" s="113">
        <v>6</v>
      </c>
      <c r="R17" s="112">
        <f>MIN(F17,H17,J17,L17)</f>
        <v>5.42</v>
      </c>
      <c r="S17" s="157"/>
      <c r="T17" s="112" t="s">
        <v>110</v>
      </c>
      <c r="U17" s="112">
        <v>27.15</v>
      </c>
      <c r="V17" s="112">
        <v>5.69</v>
      </c>
      <c r="W17" s="112">
        <f>MAX(P17,U17)</f>
        <v>27.15</v>
      </c>
      <c r="X17" s="112">
        <f>MIN(R17,V17)</f>
        <v>5.42</v>
      </c>
      <c r="Y17" s="114">
        <f>IF(X17&lt;&gt;0,SUM($Z$2/X17*12),"")</f>
        <v>231.36531365313652</v>
      </c>
      <c r="Z17" s="89">
        <f t="shared" si="1"/>
        <v>13.145756457564577</v>
      </c>
    </row>
    <row r="18" spans="2:26" ht="15.75" thickBot="1">
      <c r="B18" s="108">
        <v>7</v>
      </c>
      <c r="C18" s="109" t="s">
        <v>101</v>
      </c>
      <c r="D18" s="110" t="s">
        <v>107</v>
      </c>
      <c r="E18" s="111">
        <v>32.9</v>
      </c>
      <c r="F18" s="111">
        <v>4.88</v>
      </c>
      <c r="G18" s="111">
        <v>21.2</v>
      </c>
      <c r="H18" s="111">
        <v>5.13</v>
      </c>
      <c r="I18" s="111">
        <v>28.55</v>
      </c>
      <c r="J18" s="111">
        <v>4.94</v>
      </c>
      <c r="K18" s="111">
        <v>29.5</v>
      </c>
      <c r="L18" s="111">
        <v>5</v>
      </c>
      <c r="M18" s="112">
        <f>SUM(E18,G18,I18,K18)</f>
        <v>112.14999999999999</v>
      </c>
      <c r="N18" s="112">
        <f>IF(COUNT(E18,G18,I18,K18)=4,MINA(E18,G18,I18,K18),0)</f>
        <v>21.2</v>
      </c>
      <c r="O18" s="112">
        <f>SUM(M18-N18)</f>
        <v>90.94999999999999</v>
      </c>
      <c r="P18" s="112">
        <f>MAX(E18,G18,I18,K18)</f>
        <v>32.9</v>
      </c>
      <c r="Q18" s="113">
        <v>4</v>
      </c>
      <c r="R18" s="112">
        <f>MIN(F18,H18,J18,L18)</f>
        <v>4.88</v>
      </c>
      <c r="S18" s="156"/>
      <c r="T18" s="112" t="s">
        <v>110</v>
      </c>
      <c r="U18" s="112">
        <v>24.5</v>
      </c>
      <c r="V18" s="112">
        <v>5.46</v>
      </c>
      <c r="W18" s="112">
        <f>MAX(P18,U18)</f>
        <v>32.9</v>
      </c>
      <c r="X18" s="112">
        <f>MIN(R18,V18)</f>
        <v>4.88</v>
      </c>
      <c r="Y18" s="114">
        <f>IF(X18&lt;&gt;0,SUM($Z$2/X18*12),"")</f>
        <v>256.96721311475414</v>
      </c>
      <c r="Z18" s="89">
        <f t="shared" si="1"/>
        <v>14.600409836065573</v>
      </c>
    </row>
    <row r="19" spans="2:26" ht="15.75" thickBot="1">
      <c r="B19" s="108">
        <v>8</v>
      </c>
      <c r="C19" s="109" t="s">
        <v>90</v>
      </c>
      <c r="D19" s="110" t="s">
        <v>107</v>
      </c>
      <c r="E19" s="111">
        <v>22.35</v>
      </c>
      <c r="F19" s="111">
        <v>6.89</v>
      </c>
      <c r="G19" s="111">
        <v>23.6</v>
      </c>
      <c r="H19" s="111">
        <v>7</v>
      </c>
      <c r="I19" s="111">
        <v>18.3</v>
      </c>
      <c r="J19" s="111">
        <v>6.72</v>
      </c>
      <c r="K19" s="111">
        <v>12.1</v>
      </c>
      <c r="L19" s="111">
        <v>7.05</v>
      </c>
      <c r="M19" s="112">
        <f>SUM(E19,G19,I19,K19)</f>
        <v>76.35</v>
      </c>
      <c r="N19" s="112">
        <f>IF(COUNT(E19,G19,I19,K19)=4,MINA(E19,G19,I19,K19),0)</f>
        <v>12.1</v>
      </c>
      <c r="O19" s="112">
        <f>SUM(M19-N19)</f>
        <v>64.25</v>
      </c>
      <c r="P19" s="112">
        <f>MAX(E19,G19,I19,K19)</f>
        <v>23.6</v>
      </c>
      <c r="Q19" s="113">
        <v>8</v>
      </c>
      <c r="R19" s="112">
        <f>MIN(F19,H19,J19,L19)</f>
        <v>6.72</v>
      </c>
      <c r="S19" s="157"/>
      <c r="T19" s="112" t="s">
        <v>110</v>
      </c>
      <c r="U19" s="112">
        <v>19</v>
      </c>
      <c r="V19" s="112">
        <v>6.47</v>
      </c>
      <c r="W19" s="112">
        <f>MAX(P19,U19)</f>
        <v>23.6</v>
      </c>
      <c r="X19" s="112">
        <f>MIN(R19,V19)</f>
        <v>6.47</v>
      </c>
      <c r="Y19" s="114">
        <f>IF(X19&lt;&gt;0,SUM($Z$2/X19*12),"")</f>
        <v>193.81761978361672</v>
      </c>
      <c r="Z19" s="89">
        <f t="shared" si="1"/>
        <v>11.012364760432767</v>
      </c>
    </row>
    <row r="20" spans="2:26" ht="6" customHeight="1" thickBot="1">
      <c r="B20" s="115"/>
      <c r="C20" s="117"/>
      <c r="D20" s="118"/>
      <c r="E20" s="119"/>
      <c r="F20" s="119"/>
      <c r="G20" s="119"/>
      <c r="H20" s="119"/>
      <c r="I20" s="119"/>
      <c r="J20" s="119"/>
      <c r="K20" s="119"/>
      <c r="L20" s="119"/>
      <c r="M20" s="120"/>
      <c r="N20" s="120"/>
      <c r="O20" s="120"/>
      <c r="P20" s="120"/>
      <c r="Q20" s="121"/>
      <c r="R20" s="120"/>
      <c r="S20" s="120"/>
      <c r="T20" s="120"/>
      <c r="U20" s="120"/>
      <c r="V20" s="120"/>
      <c r="W20" s="120"/>
      <c r="X20" s="120"/>
      <c r="Y20" s="122"/>
      <c r="Z20" s="89">
        <f t="shared" si="1"/>
      </c>
    </row>
    <row r="21" spans="2:26" ht="13.5" thickTop="1">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20 L21:L58 J4:J20 J21:J58 H4:H20 H21:H58 F4:F20 F21:F58">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3"/>
  <dimension ref="C1:U21"/>
  <sheetViews>
    <sheetView workbookViewId="0" topLeftCell="A1">
      <selection activeCell="R21" sqref="R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1" spans="3:17" ht="20.25">
      <c r="C1" s="137" t="s">
        <v>66</v>
      </c>
      <c r="D1" s="137"/>
      <c r="E1" s="137"/>
      <c r="F1" s="137"/>
      <c r="G1" s="137"/>
      <c r="H1" s="137"/>
      <c r="I1" s="137"/>
      <c r="J1" s="137"/>
      <c r="K1" s="137"/>
      <c r="L1" s="137"/>
      <c r="M1" s="137"/>
      <c r="N1" s="137"/>
      <c r="O1" s="137"/>
      <c r="P1" s="137"/>
      <c r="Q1" s="137"/>
    </row>
    <row r="3" spans="3:17" ht="22.5">
      <c r="C3" s="136" t="s">
        <v>51</v>
      </c>
      <c r="D3" s="136"/>
      <c r="E3" s="136"/>
      <c r="G3" s="136" t="s">
        <v>52</v>
      </c>
      <c r="H3" s="136"/>
      <c r="I3" s="136"/>
      <c r="K3" s="136" t="s">
        <v>53</v>
      </c>
      <c r="L3" s="136"/>
      <c r="M3" s="136"/>
      <c r="O3" s="136" t="s">
        <v>54</v>
      </c>
      <c r="P3" s="136"/>
      <c r="Q3" s="136"/>
    </row>
    <row r="4" spans="3:21" ht="15">
      <c r="C4" s="33"/>
      <c r="D4" s="41"/>
      <c r="E4" s="45">
        <v>1</v>
      </c>
      <c r="F4" s="43"/>
      <c r="G4" s="41"/>
      <c r="H4" s="43"/>
      <c r="I4" s="46">
        <v>2</v>
      </c>
      <c r="J4" s="44"/>
      <c r="K4" s="41"/>
      <c r="L4" s="43"/>
      <c r="M4" s="46">
        <v>4</v>
      </c>
      <c r="N4" s="44"/>
      <c r="O4" s="41"/>
      <c r="P4" s="43"/>
      <c r="Q4" s="46">
        <v>3</v>
      </c>
      <c r="U4">
        <v>5</v>
      </c>
    </row>
    <row r="5" spans="3:17" ht="12.75">
      <c r="C5" s="132"/>
      <c r="D5" s="140"/>
      <c r="E5" s="141"/>
      <c r="F5" s="32"/>
      <c r="G5" s="135"/>
      <c r="H5" s="133"/>
      <c r="I5" s="134"/>
      <c r="J5" s="30"/>
      <c r="K5" s="129"/>
      <c r="L5" s="130"/>
      <c r="M5" s="131"/>
      <c r="N5" s="30"/>
      <c r="O5" s="126" t="s">
        <v>19</v>
      </c>
      <c r="P5" s="127"/>
      <c r="Q5" s="128"/>
    </row>
    <row r="19" spans="15:18" ht="17.25">
      <c r="O19" s="138" t="s">
        <v>60</v>
      </c>
      <c r="P19" s="138"/>
      <c r="Q19" s="138"/>
      <c r="R19" s="138"/>
    </row>
    <row r="20" spans="15:18" ht="21.75" customHeight="1">
      <c r="O20" s="139" t="s">
        <v>59</v>
      </c>
      <c r="P20" s="139"/>
      <c r="Q20" s="139"/>
      <c r="R20" s="68">
        <f>'Results templates'!X3</f>
        <v>104.5</v>
      </c>
    </row>
    <row r="21" spans="15:18" ht="21.75" customHeight="1">
      <c r="O21" s="139" t="s">
        <v>58</v>
      </c>
      <c r="P21" s="139"/>
      <c r="Q21" s="139"/>
      <c r="R21" s="69">
        <v>0</v>
      </c>
    </row>
  </sheetData>
  <sheetProtection sheet="1" objects="1" scenarios="1"/>
  <mergeCells count="12">
    <mergeCell ref="O20:Q20"/>
    <mergeCell ref="O21:Q21"/>
    <mergeCell ref="C5:E5"/>
    <mergeCell ref="G5:I5"/>
    <mergeCell ref="K5:M5"/>
    <mergeCell ref="O5:Q5"/>
    <mergeCell ref="K3:M3"/>
    <mergeCell ref="O3:Q3"/>
    <mergeCell ref="C1:Q1"/>
    <mergeCell ref="O19:R19"/>
    <mergeCell ref="C3:E3"/>
    <mergeCell ref="G3:I3"/>
  </mergeCells>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0" t="s">
        <v>62</v>
      </c>
    </row>
    <row r="2" ht="5.25" customHeight="1"/>
    <row r="3" ht="78.75" customHeight="1">
      <c r="A3" s="79" t="s">
        <v>63</v>
      </c>
    </row>
    <row r="4" ht="128.25" customHeight="1">
      <c r="A4" s="79" t="s">
        <v>65</v>
      </c>
    </row>
    <row r="5" ht="17.25">
      <c r="A5" s="79" t="s">
        <v>64</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4" t="s">
        <v>21</v>
      </c>
      <c r="D4" s="14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5" t="s">
        <v>19</v>
      </c>
      <c r="M5" s="146"/>
      <c r="N5" s="147"/>
      <c r="O5" s="1"/>
      <c r="P5" s="8"/>
      <c r="Q5" s="40"/>
      <c r="R5" s="40"/>
      <c r="S5" s="10" t="s">
        <v>22</v>
      </c>
      <c r="T5"/>
      <c r="U5" s="24"/>
      <c r="V5" s="21"/>
      <c r="W5" s="22"/>
      <c r="X5" s="13"/>
      <c r="Y5" s="13"/>
      <c r="Z5" s="13"/>
      <c r="AA5" s="22"/>
      <c r="AB5" s="13"/>
      <c r="AC5" s="13"/>
      <c r="AD5" s="22"/>
      <c r="AE5" s="143"/>
      <c r="AF5" s="143"/>
      <c r="AG5" s="143"/>
      <c r="AH5" s="22"/>
      <c r="AI5" s="22"/>
      <c r="AJ5" s="13"/>
      <c r="AK5" s="13"/>
      <c r="AL5" s="26"/>
      <c r="AN5" s="24"/>
      <c r="AO5" s="21"/>
      <c r="AP5" s="22"/>
      <c r="AQ5" s="13"/>
      <c r="AR5" s="13"/>
      <c r="AS5" s="13"/>
      <c r="AT5" s="22"/>
      <c r="AU5" s="13"/>
      <c r="AV5" s="13"/>
      <c r="AW5" s="22"/>
      <c r="AX5" s="143"/>
      <c r="AY5" s="143"/>
      <c r="AZ5" s="143"/>
      <c r="BA5" s="22"/>
      <c r="BB5" s="22"/>
      <c r="BC5" s="13"/>
      <c r="BD5" s="13"/>
      <c r="BE5" s="26"/>
      <c r="BG5" s="24"/>
      <c r="BH5" s="21"/>
      <c r="BI5" s="22"/>
      <c r="BJ5" s="13"/>
      <c r="BK5" s="13"/>
      <c r="BL5" s="13"/>
      <c r="BM5" s="22"/>
      <c r="BN5" s="13"/>
      <c r="BO5" s="13"/>
      <c r="BP5" s="22"/>
      <c r="BQ5" s="143"/>
      <c r="BR5" s="143"/>
      <c r="BS5" s="143"/>
      <c r="BT5" s="22"/>
      <c r="BU5" s="22"/>
      <c r="BV5" s="13"/>
      <c r="BW5" s="13"/>
      <c r="BX5" s="26"/>
      <c r="BZ5" s="24"/>
      <c r="CA5" s="21"/>
      <c r="CB5" s="22"/>
      <c r="CC5" s="13"/>
      <c r="CD5" s="13"/>
      <c r="CE5" s="13"/>
      <c r="CF5" s="22"/>
      <c r="CG5" s="13"/>
      <c r="CH5" s="13"/>
      <c r="CI5" s="22"/>
      <c r="CJ5" s="143"/>
      <c r="CK5" s="143"/>
      <c r="CL5" s="143"/>
      <c r="CM5" s="22"/>
      <c r="CN5" s="22"/>
      <c r="CO5" s="13"/>
      <c r="CP5" s="13"/>
      <c r="CQ5" s="26"/>
      <c r="CS5" s="24"/>
      <c r="CT5" s="21"/>
      <c r="CU5" s="22"/>
      <c r="CV5" s="13"/>
      <c r="CW5" s="13"/>
      <c r="CX5" s="13"/>
      <c r="CY5" s="22"/>
      <c r="CZ5" s="13"/>
      <c r="DA5" s="13"/>
      <c r="DB5" s="22"/>
      <c r="DC5" s="143"/>
      <c r="DD5" s="143"/>
      <c r="DE5" s="143"/>
      <c r="DF5" s="22"/>
      <c r="DG5" s="22"/>
      <c r="DH5" s="13"/>
      <c r="DI5" s="13"/>
      <c r="DJ5" s="26"/>
      <c r="DL5" s="24"/>
      <c r="DM5" s="21"/>
      <c r="DN5" s="22"/>
      <c r="DO5" s="13"/>
      <c r="DP5" s="13"/>
      <c r="DQ5" s="13"/>
      <c r="DR5" s="22"/>
      <c r="DS5" s="13"/>
      <c r="DT5" s="13"/>
      <c r="DU5" s="22"/>
      <c r="DV5" s="143"/>
      <c r="DW5" s="143"/>
      <c r="DX5" s="143"/>
      <c r="DY5" s="22"/>
      <c r="DZ5" s="22"/>
      <c r="EA5" s="13"/>
      <c r="EB5" s="13"/>
      <c r="EC5" s="26"/>
      <c r="EE5" s="24"/>
      <c r="EF5" s="21"/>
      <c r="EG5" s="22"/>
      <c r="EH5" s="13"/>
      <c r="EI5" s="13"/>
      <c r="EJ5" s="13"/>
      <c r="EK5" s="22"/>
      <c r="EL5" s="13"/>
      <c r="EM5" s="13"/>
      <c r="EN5" s="22"/>
      <c r="EO5" s="143"/>
      <c r="EP5" s="143"/>
      <c r="EQ5" s="143"/>
      <c r="ER5" s="22"/>
      <c r="ES5" s="22"/>
      <c r="ET5" s="13"/>
      <c r="EU5" s="13"/>
      <c r="EV5" s="26"/>
      <c r="EX5" s="24"/>
      <c r="EY5" s="21"/>
      <c r="EZ5" s="22"/>
      <c r="FA5" s="13"/>
      <c r="FB5" s="13"/>
      <c r="FC5" s="13"/>
      <c r="FD5" s="22"/>
      <c r="FE5" s="13"/>
      <c r="FF5" s="13"/>
      <c r="FG5" s="22"/>
      <c r="FH5" s="143"/>
      <c r="FI5" s="143"/>
      <c r="FJ5" s="143"/>
      <c r="FK5" s="22"/>
      <c r="FL5" s="22"/>
      <c r="FM5" s="13"/>
      <c r="FN5" s="13"/>
      <c r="FO5" s="26"/>
      <c r="FQ5" s="24"/>
      <c r="FR5" s="21"/>
      <c r="FS5" s="22"/>
      <c r="FT5" s="13"/>
      <c r="FU5" s="13"/>
      <c r="FV5" s="13"/>
      <c r="FW5" s="22"/>
      <c r="FX5" s="13"/>
      <c r="FY5" s="13"/>
      <c r="FZ5" s="22"/>
      <c r="GA5" s="143"/>
      <c r="GB5" s="143"/>
      <c r="GC5" s="143"/>
      <c r="GD5" s="22"/>
      <c r="GE5" s="22"/>
      <c r="GF5" s="13"/>
      <c r="GG5" s="13"/>
      <c r="GH5" s="26"/>
      <c r="GJ5" s="24"/>
      <c r="GK5" s="21"/>
      <c r="GL5" s="22"/>
      <c r="GM5" s="13"/>
      <c r="GN5" s="13"/>
      <c r="GO5" s="13"/>
      <c r="GP5" s="22"/>
      <c r="GQ5" s="13"/>
      <c r="GR5" s="13"/>
      <c r="GS5" s="22"/>
      <c r="GT5" s="143"/>
      <c r="GU5" s="143"/>
      <c r="GV5" s="143"/>
      <c r="GW5" s="22"/>
      <c r="GX5" s="22"/>
      <c r="GY5" s="13"/>
      <c r="GZ5" s="13"/>
      <c r="HA5" s="26"/>
      <c r="HC5" s="24"/>
      <c r="HD5" s="21"/>
      <c r="HE5" s="22"/>
      <c r="HF5" s="13"/>
      <c r="HG5" s="13"/>
      <c r="HH5" s="13"/>
      <c r="HI5" s="22"/>
      <c r="HJ5" s="13"/>
      <c r="HK5" s="13"/>
      <c r="HL5" s="22"/>
      <c r="HM5" s="143"/>
      <c r="HN5" s="143"/>
      <c r="HO5" s="143"/>
      <c r="HP5" s="22"/>
      <c r="HQ5" s="22"/>
      <c r="HR5" s="13"/>
      <c r="HS5" s="13"/>
      <c r="HT5" s="26"/>
      <c r="HV5" s="24"/>
      <c r="HW5" s="21"/>
      <c r="HX5" s="22"/>
      <c r="HY5" s="13"/>
      <c r="HZ5" s="13"/>
      <c r="IA5" s="13"/>
      <c r="IB5" s="22"/>
      <c r="IC5" s="13"/>
      <c r="ID5" s="13"/>
      <c r="IE5" s="22"/>
      <c r="IF5" s="143"/>
      <c r="IG5" s="143"/>
      <c r="IH5" s="14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4" t="s">
        <v>36</v>
      </c>
      <c r="D9" s="14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5" t="s">
        <v>19</v>
      </c>
      <c r="M10" s="146"/>
      <c r="N10" s="14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4" t="s">
        <v>37</v>
      </c>
      <c r="D19" s="14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5" t="s">
        <v>19</v>
      </c>
      <c r="M20" s="146"/>
      <c r="N20" s="14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4" t="s">
        <v>35</v>
      </c>
      <c r="D29" s="14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5" t="s">
        <v>19</v>
      </c>
      <c r="M30" s="146"/>
      <c r="N30" s="14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4" t="s">
        <v>38</v>
      </c>
      <c r="D49" s="14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5" t="s">
        <v>19</v>
      </c>
      <c r="M50" s="146"/>
      <c r="N50" s="14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4" t="s">
        <v>42</v>
      </c>
      <c r="D159" s="14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5" t="s">
        <v>19</v>
      </c>
      <c r="M160" s="146"/>
      <c r="N160" s="147"/>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4" t="s">
        <v>43</v>
      </c>
      <c r="D269" s="14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5" t="s">
        <v>19</v>
      </c>
      <c r="M270" s="146"/>
      <c r="N270" s="14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4" t="s">
        <v>49</v>
      </c>
      <c r="D379" s="14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5" t="s">
        <v>19</v>
      </c>
      <c r="M380" s="146"/>
      <c r="N380" s="14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2"/>
      <c r="D718" s="14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3"/>
      <c r="M719" s="143"/>
      <c r="N719" s="14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2"/>
      <c r="D778" s="14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3"/>
      <c r="M779" s="143"/>
      <c r="N779" s="14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2"/>
      <c r="D838" s="14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3"/>
      <c r="M839" s="143"/>
      <c r="N839" s="14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2"/>
      <c r="D898" s="14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3"/>
      <c r="M899" s="143"/>
      <c r="N899" s="14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2"/>
      <c r="D958" s="14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3"/>
      <c r="M959" s="143"/>
      <c r="N959" s="14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2"/>
      <c r="D1018" s="14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3"/>
      <c r="M1019" s="143"/>
      <c r="N1019" s="14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69</v>
      </c>
      <c r="B1" s="18" t="s">
        <v>85</v>
      </c>
      <c r="C1" s="11">
        <v>32.9</v>
      </c>
      <c r="D1" s="11">
        <v>4.88</v>
      </c>
      <c r="E1" s="11">
        <v>21.2</v>
      </c>
      <c r="F1" s="11">
        <v>5.13</v>
      </c>
      <c r="G1" s="11">
        <v>28.55</v>
      </c>
      <c r="H1" s="11">
        <v>4.94</v>
      </c>
      <c r="I1" s="11">
        <v>29.5</v>
      </c>
      <c r="J1" s="11">
        <v>0</v>
      </c>
      <c r="K1" s="17">
        <f aca="true" t="shared" si="0" ref="K1:K16">IF(((SUM(C1:J1))*100)&lt;&gt;INT((SUM(C1:J1)*100)),"Too many dec places","")</f>
      </c>
    </row>
    <row r="2" spans="1:11" ht="15">
      <c r="A2" t="s">
        <v>70</v>
      </c>
      <c r="B2" s="15" t="s">
        <v>84</v>
      </c>
      <c r="C2" s="11">
        <v>27.2</v>
      </c>
      <c r="D2" s="11">
        <v>6.27</v>
      </c>
      <c r="E2" s="11">
        <v>17.15</v>
      </c>
      <c r="F2" s="11">
        <v>6.09</v>
      </c>
      <c r="G2" s="11">
        <v>5</v>
      </c>
      <c r="H2" s="11">
        <v>0</v>
      </c>
      <c r="I2" s="11">
        <v>22.1</v>
      </c>
      <c r="J2" s="11">
        <v>6.78</v>
      </c>
      <c r="K2" s="17">
        <f t="shared" si="0"/>
      </c>
    </row>
    <row r="3" spans="1:11" ht="15">
      <c r="A3" t="s">
        <v>72</v>
      </c>
      <c r="B3" s="15" t="s">
        <v>85</v>
      </c>
      <c r="C3" s="11">
        <v>27.5</v>
      </c>
      <c r="D3" s="11">
        <v>5.34</v>
      </c>
      <c r="E3" s="11">
        <v>33.65</v>
      </c>
      <c r="F3" s="11">
        <v>5</v>
      </c>
      <c r="G3" s="11">
        <v>31.6</v>
      </c>
      <c r="H3" s="11">
        <v>5.03</v>
      </c>
      <c r="I3" s="11">
        <v>26.25</v>
      </c>
      <c r="J3" s="11">
        <v>5.04</v>
      </c>
      <c r="K3" s="17">
        <f t="shared" si="0"/>
      </c>
    </row>
    <row r="4" spans="1:11" ht="15">
      <c r="A4" t="s">
        <v>71</v>
      </c>
      <c r="B4" s="15" t="s">
        <v>86</v>
      </c>
      <c r="C4" s="11">
        <v>29.3</v>
      </c>
      <c r="D4" s="11">
        <v>5.54</v>
      </c>
      <c r="E4" s="11">
        <v>24.9</v>
      </c>
      <c r="F4" s="11">
        <v>5.85</v>
      </c>
      <c r="G4" s="11">
        <v>22.5</v>
      </c>
      <c r="H4" s="11">
        <v>5.68</v>
      </c>
      <c r="I4" s="11">
        <v>16.35</v>
      </c>
      <c r="J4" s="11">
        <v>8.12</v>
      </c>
      <c r="K4" s="17">
        <f t="shared" si="0"/>
      </c>
    </row>
    <row r="5" spans="1:11" ht="15">
      <c r="A5" t="s">
        <v>76</v>
      </c>
      <c r="B5" s="15" t="s">
        <v>84</v>
      </c>
      <c r="C5" s="11">
        <v>22.05</v>
      </c>
      <c r="D5" s="11">
        <v>6.8</v>
      </c>
      <c r="E5" s="11">
        <v>21.9</v>
      </c>
      <c r="F5" s="11">
        <v>7.12</v>
      </c>
      <c r="G5" s="11">
        <v>22.05</v>
      </c>
      <c r="H5" s="11">
        <v>7.2</v>
      </c>
      <c r="I5" s="11">
        <v>16.9</v>
      </c>
      <c r="J5" s="11">
        <v>7.91</v>
      </c>
      <c r="K5" s="17">
        <f t="shared" si="0"/>
      </c>
    </row>
    <row r="6" spans="1:11" ht="15">
      <c r="A6" t="s">
        <v>68</v>
      </c>
      <c r="B6" s="15" t="s">
        <v>84</v>
      </c>
      <c r="C6" s="11">
        <v>24.45</v>
      </c>
      <c r="D6" s="11">
        <v>6.89</v>
      </c>
      <c r="E6" s="11">
        <v>22.85</v>
      </c>
      <c r="F6" s="11">
        <v>7.4</v>
      </c>
      <c r="G6" s="11">
        <v>20.1</v>
      </c>
      <c r="H6" s="11">
        <v>7.04</v>
      </c>
      <c r="I6" s="11">
        <v>21.05</v>
      </c>
      <c r="J6" s="11">
        <v>7.71</v>
      </c>
      <c r="K6" s="17">
        <f t="shared" si="0"/>
      </c>
    </row>
    <row r="7" spans="1:11" ht="15">
      <c r="A7" t="s">
        <v>73</v>
      </c>
      <c r="B7" s="15" t="s">
        <v>84</v>
      </c>
      <c r="C7" s="11">
        <v>25.55</v>
      </c>
      <c r="D7" s="11">
        <v>0</v>
      </c>
      <c r="E7" s="11">
        <v>18.15</v>
      </c>
      <c r="F7" s="11">
        <v>7.56</v>
      </c>
      <c r="G7" s="11">
        <v>6.25</v>
      </c>
      <c r="H7" s="11">
        <v>8.98</v>
      </c>
      <c r="I7" s="11">
        <v>20</v>
      </c>
      <c r="J7" s="11">
        <v>7.63</v>
      </c>
      <c r="K7" s="17">
        <f t="shared" si="0"/>
      </c>
    </row>
    <row r="8" spans="1:11" ht="15">
      <c r="A8" t="s">
        <v>74</v>
      </c>
      <c r="B8" s="15" t="s">
        <v>84</v>
      </c>
      <c r="C8" s="11">
        <v>22.05</v>
      </c>
      <c r="D8" s="11">
        <v>7.6</v>
      </c>
      <c r="E8" s="11">
        <v>22</v>
      </c>
      <c r="F8" s="11">
        <v>7.38</v>
      </c>
      <c r="G8" s="11">
        <v>17.45</v>
      </c>
      <c r="H8" s="11">
        <v>7.08</v>
      </c>
      <c r="I8" s="11">
        <v>21.2</v>
      </c>
      <c r="J8" s="11">
        <v>5.07</v>
      </c>
      <c r="K8" s="17">
        <f t="shared" si="0"/>
      </c>
    </row>
    <row r="9" spans="1:11" ht="15">
      <c r="A9" t="s">
        <v>79</v>
      </c>
      <c r="B9" s="15" t="s">
        <v>86</v>
      </c>
      <c r="C9" s="11">
        <v>22.35</v>
      </c>
      <c r="D9" s="11">
        <v>6.89</v>
      </c>
      <c r="E9" s="11">
        <v>23.6</v>
      </c>
      <c r="F9" s="11">
        <v>0</v>
      </c>
      <c r="G9" s="11">
        <v>18.3</v>
      </c>
      <c r="H9" s="11">
        <v>6.72</v>
      </c>
      <c r="I9" s="11">
        <v>12.1</v>
      </c>
      <c r="J9" s="11">
        <v>7.05</v>
      </c>
      <c r="K9" s="17">
        <f t="shared" si="0"/>
      </c>
    </row>
    <row r="10" spans="1:11" ht="15">
      <c r="A10" t="s">
        <v>81</v>
      </c>
      <c r="B10" s="15" t="s">
        <v>85</v>
      </c>
      <c r="C10" s="11">
        <v>27.85</v>
      </c>
      <c r="D10" s="11">
        <v>5.54</v>
      </c>
      <c r="E10" s="11">
        <v>29.25</v>
      </c>
      <c r="F10" s="11">
        <v>5.49</v>
      </c>
      <c r="G10" s="11">
        <v>30.25</v>
      </c>
      <c r="H10" s="11">
        <v>5.4</v>
      </c>
      <c r="I10" s="11">
        <v>26.05</v>
      </c>
      <c r="J10" s="11">
        <v>5.38</v>
      </c>
      <c r="K10" s="17">
        <f t="shared" si="0"/>
      </c>
    </row>
    <row r="11" spans="1:11" ht="15">
      <c r="A11" t="s">
        <v>82</v>
      </c>
      <c r="B11" s="15" t="s">
        <v>85</v>
      </c>
      <c r="C11" s="11">
        <v>30.95</v>
      </c>
      <c r="D11" s="11">
        <v>5.15</v>
      </c>
      <c r="E11" s="11">
        <v>31.5</v>
      </c>
      <c r="F11" s="11">
        <v>5</v>
      </c>
      <c r="G11" s="11">
        <v>32.5</v>
      </c>
      <c r="H11" s="11">
        <v>4.96</v>
      </c>
      <c r="I11" s="11">
        <v>6.6</v>
      </c>
      <c r="J11" s="11">
        <v>5</v>
      </c>
      <c r="K11" s="17">
        <f t="shared" si="0"/>
      </c>
    </row>
    <row r="12" spans="1:11" ht="15">
      <c r="A12" t="s">
        <v>67</v>
      </c>
      <c r="B12" s="15" t="s">
        <v>85</v>
      </c>
      <c r="C12" s="11">
        <v>42.15</v>
      </c>
      <c r="D12" s="11">
        <v>3.8</v>
      </c>
      <c r="E12" s="11">
        <v>33.55</v>
      </c>
      <c r="F12" s="11">
        <v>4.39</v>
      </c>
      <c r="G12" s="11">
        <v>39.5</v>
      </c>
      <c r="H12" s="11">
        <v>4.25</v>
      </c>
      <c r="I12" s="11">
        <v>34.25</v>
      </c>
      <c r="J12" s="11">
        <v>4.32</v>
      </c>
      <c r="K12" s="17">
        <f t="shared" si="0"/>
      </c>
    </row>
    <row r="13" spans="1:11" ht="15">
      <c r="A13" t="s">
        <v>77</v>
      </c>
      <c r="B13" s="15" t="s">
        <v>85</v>
      </c>
      <c r="C13" s="11">
        <v>26.65</v>
      </c>
      <c r="D13" s="11">
        <v>5.42</v>
      </c>
      <c r="E13" s="11">
        <v>26.1</v>
      </c>
      <c r="F13" s="11">
        <v>5.64</v>
      </c>
      <c r="G13" s="11">
        <v>24.2</v>
      </c>
      <c r="H13" s="11">
        <v>5.79</v>
      </c>
      <c r="I13" s="11">
        <v>22.85</v>
      </c>
      <c r="J13" s="11">
        <v>5.68</v>
      </c>
      <c r="K13" s="17">
        <f t="shared" si="0"/>
      </c>
    </row>
    <row r="14" spans="1:11" ht="15">
      <c r="A14" t="s">
        <v>75</v>
      </c>
      <c r="B14" s="15" t="s">
        <v>84</v>
      </c>
      <c r="C14" s="11">
        <v>20.3</v>
      </c>
      <c r="D14" s="11">
        <v>6.83</v>
      </c>
      <c r="E14" s="11">
        <v>21.85</v>
      </c>
      <c r="F14" s="11">
        <v>7.85</v>
      </c>
      <c r="G14" s="11">
        <v>24.4</v>
      </c>
      <c r="H14" s="11">
        <v>6.63</v>
      </c>
      <c r="I14" s="11">
        <v>21.85</v>
      </c>
      <c r="J14" s="11">
        <v>0</v>
      </c>
      <c r="K14" s="17">
        <f t="shared" si="0"/>
      </c>
    </row>
    <row r="15" spans="1:11" ht="15">
      <c r="A15" t="s">
        <v>83</v>
      </c>
      <c r="B15" s="15" t="s">
        <v>84</v>
      </c>
      <c r="C15" s="11">
        <v>26.4</v>
      </c>
      <c r="D15" s="11">
        <v>6.32</v>
      </c>
      <c r="E15" s="11">
        <v>18.8</v>
      </c>
      <c r="F15" s="11">
        <v>7.17</v>
      </c>
      <c r="G15" s="11">
        <v>19.85</v>
      </c>
      <c r="H15" s="11">
        <v>6.75</v>
      </c>
      <c r="I15" s="11">
        <v>23.75</v>
      </c>
      <c r="J15" s="11">
        <v>6.05</v>
      </c>
      <c r="K15" s="17">
        <f t="shared" si="0"/>
      </c>
    </row>
    <row r="16" spans="1:11" ht="15">
      <c r="A16" t="s">
        <v>78</v>
      </c>
      <c r="B16" s="15"/>
      <c r="C16" s="11">
        <v>0</v>
      </c>
      <c r="D16" s="11">
        <v>0</v>
      </c>
      <c r="E16" s="11">
        <v>0</v>
      </c>
      <c r="F16" s="11">
        <v>0</v>
      </c>
      <c r="G16" s="11">
        <v>0</v>
      </c>
      <c r="H16" s="11">
        <v>0</v>
      </c>
      <c r="I16" s="11">
        <v>0</v>
      </c>
      <c r="J16" s="11">
        <v>0</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4" t="s">
        <v>87</v>
      </c>
      <c r="K3" s="85" t="s">
        <v>88</v>
      </c>
      <c r="L3" s="47" t="s">
        <v>1</v>
      </c>
      <c r="M3" s="47" t="s">
        <v>1</v>
      </c>
      <c r="N3" s="47" t="s">
        <v>1</v>
      </c>
      <c r="O3" s="47" t="s">
        <v>1</v>
      </c>
      <c r="P3" s="48" t="s">
        <v>2</v>
      </c>
      <c r="Q3" s="49" t="s">
        <v>4</v>
      </c>
      <c r="R3" s="49" t="s">
        <v>4</v>
      </c>
      <c r="S3" s="47" t="s">
        <v>4</v>
      </c>
      <c r="T3" s="47" t="s">
        <v>4</v>
      </c>
      <c r="U3" s="47" t="s">
        <v>3</v>
      </c>
      <c r="V3" s="48" t="s">
        <v>2</v>
      </c>
      <c r="W3" s="49" t="s">
        <v>55</v>
      </c>
      <c r="X3" s="58">
        <v>104.5</v>
      </c>
    </row>
    <row r="4" spans="1:24" ht="23.25" thickBot="1">
      <c r="A4" s="61" t="s">
        <v>5</v>
      </c>
      <c r="B4" s="62" t="s">
        <v>6</v>
      </c>
      <c r="C4" s="63" t="s">
        <v>7</v>
      </c>
      <c r="D4" s="72" t="s">
        <v>8</v>
      </c>
      <c r="E4" s="72" t="s">
        <v>9</v>
      </c>
      <c r="F4" s="75" t="s">
        <v>8</v>
      </c>
      <c r="G4" s="75" t="s">
        <v>9</v>
      </c>
      <c r="H4" s="78" t="s">
        <v>8</v>
      </c>
      <c r="I4" s="78"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8" t="s">
        <v>28</v>
      </c>
      <c r="E1" s="148"/>
      <c r="F1" s="31"/>
      <c r="G1" s="148" t="s">
        <v>29</v>
      </c>
      <c r="H1" s="148"/>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32"/>
      <c r="D5" s="133"/>
      <c r="E5" s="134"/>
      <c r="G5" s="135"/>
      <c r="H5" s="133"/>
      <c r="I5" s="134"/>
      <c r="K5" s="129"/>
      <c r="L5" s="130"/>
      <c r="M5" s="131"/>
      <c r="O5" s="126" t="s">
        <v>19</v>
      </c>
      <c r="P5" s="127"/>
      <c r="Q5" s="128"/>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67</v>
      </c>
      <c r="D7" s="11">
        <v>42.15</v>
      </c>
      <c r="E7" s="11">
        <v>3.8</v>
      </c>
      <c r="F7" s="13"/>
      <c r="G7" t="s">
        <v>70</v>
      </c>
      <c r="H7" s="11">
        <v>17.15</v>
      </c>
      <c r="I7" s="11">
        <v>6.09</v>
      </c>
      <c r="J7" s="22"/>
      <c r="K7" t="s">
        <v>69</v>
      </c>
      <c r="L7" s="11">
        <v>28.55</v>
      </c>
      <c r="M7" s="11">
        <v>4.94</v>
      </c>
      <c r="N7" s="22"/>
      <c r="O7" t="s">
        <v>83</v>
      </c>
      <c r="P7" s="11">
        <v>23.75</v>
      </c>
      <c r="Q7" s="11">
        <v>6.05</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83</v>
      </c>
      <c r="D8" s="11">
        <v>26.4</v>
      </c>
      <c r="E8" s="11">
        <v>6.32</v>
      </c>
      <c r="F8" s="13"/>
      <c r="G8" t="s">
        <v>67</v>
      </c>
      <c r="H8" s="11">
        <v>33.55</v>
      </c>
      <c r="I8" s="11">
        <v>4.39</v>
      </c>
      <c r="J8" s="22"/>
      <c r="K8" t="s">
        <v>70</v>
      </c>
      <c r="L8" s="11">
        <v>5</v>
      </c>
      <c r="M8" s="11">
        <v>0</v>
      </c>
      <c r="N8" s="22"/>
      <c r="O8" t="s">
        <v>69</v>
      </c>
      <c r="P8" s="11">
        <v>29.5</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79</v>
      </c>
      <c r="D9" s="11">
        <v>22.35</v>
      </c>
      <c r="E9" s="11">
        <v>6.89</v>
      </c>
      <c r="F9" s="13"/>
      <c r="G9" t="s">
        <v>72</v>
      </c>
      <c r="H9" s="11">
        <v>33.65</v>
      </c>
      <c r="I9" s="11">
        <v>5</v>
      </c>
      <c r="J9" s="22"/>
      <c r="K9" t="s">
        <v>75</v>
      </c>
      <c r="L9" s="11">
        <v>24.4</v>
      </c>
      <c r="M9" s="11">
        <v>6.63</v>
      </c>
      <c r="N9" s="22"/>
      <c r="O9" t="s">
        <v>73</v>
      </c>
      <c r="P9" s="11">
        <v>20</v>
      </c>
      <c r="Q9" s="11">
        <v>7.63</v>
      </c>
      <c r="R9" s="17">
        <f t="shared" si="1"/>
      </c>
      <c r="S9" s="20"/>
      <c r="T9" s="20"/>
      <c r="U9" s="20"/>
      <c r="V9" s="20"/>
      <c r="W9" s="20"/>
      <c r="X9" s="20"/>
      <c r="Y9" s="20"/>
      <c r="Z9" s="20"/>
      <c r="AA9" s="20"/>
      <c r="AB9" s="20"/>
      <c r="AC9" s="20"/>
      <c r="AD9" s="20"/>
      <c r="AE9" s="20"/>
    </row>
    <row r="10" spans="1:31" ht="12.75">
      <c r="A10" s="3">
        <f t="shared" si="0"/>
      </c>
      <c r="B10" s="21">
        <v>4</v>
      </c>
      <c r="C10" t="s">
        <v>73</v>
      </c>
      <c r="D10" s="11">
        <v>25.55</v>
      </c>
      <c r="E10" s="11">
        <v>0</v>
      </c>
      <c r="F10" s="13"/>
      <c r="G10" t="s">
        <v>79</v>
      </c>
      <c r="H10" s="11">
        <v>23.6</v>
      </c>
      <c r="I10" s="11">
        <v>0</v>
      </c>
      <c r="J10" s="22"/>
      <c r="K10" t="s">
        <v>72</v>
      </c>
      <c r="L10" s="11">
        <v>31.6</v>
      </c>
      <c r="M10" s="11">
        <v>5.03</v>
      </c>
      <c r="N10" s="22"/>
      <c r="O10" t="s">
        <v>75</v>
      </c>
      <c r="P10" s="11">
        <v>21.85</v>
      </c>
      <c r="Q10" s="11">
        <v>0</v>
      </c>
      <c r="R10" s="17">
        <f t="shared" si="1"/>
      </c>
      <c r="S10" s="20"/>
      <c r="T10" s="20"/>
      <c r="U10" s="20"/>
      <c r="V10" s="20"/>
      <c r="W10" s="20"/>
      <c r="X10" s="20"/>
      <c r="Y10" s="20"/>
      <c r="Z10" s="20"/>
      <c r="AA10" s="20"/>
      <c r="AB10" s="20"/>
      <c r="AC10" s="20"/>
      <c r="AD10" s="20"/>
      <c r="AE10" s="20"/>
    </row>
    <row r="11" spans="1:37" ht="12.75">
      <c r="A11" s="3" t="str">
        <f t="shared" si="0"/>
        <v>OK</v>
      </c>
      <c r="B11" s="21">
        <v>5</v>
      </c>
      <c r="C11" t="s">
        <v>71</v>
      </c>
      <c r="D11" s="11">
        <v>29.3</v>
      </c>
      <c r="E11" s="11">
        <v>5.54</v>
      </c>
      <c r="F11" s="13"/>
      <c r="G11" t="s">
        <v>74</v>
      </c>
      <c r="H11" s="11">
        <v>22</v>
      </c>
      <c r="I11" s="11">
        <v>7.38</v>
      </c>
      <c r="J11" s="22"/>
      <c r="K11" t="s">
        <v>76</v>
      </c>
      <c r="L11" s="11">
        <v>22.05</v>
      </c>
      <c r="M11" s="11">
        <v>7.2</v>
      </c>
      <c r="N11" s="22"/>
      <c r="O11" t="s">
        <v>77</v>
      </c>
      <c r="P11" s="11">
        <v>22.85</v>
      </c>
      <c r="Q11" s="11">
        <v>5.68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77</v>
      </c>
      <c r="D12" s="11">
        <v>26.65</v>
      </c>
      <c r="E12" s="11">
        <v>5.42</v>
      </c>
      <c r="F12" s="13"/>
      <c r="G12" t="s">
        <v>71</v>
      </c>
      <c r="H12" s="11">
        <v>24.9</v>
      </c>
      <c r="I12" s="11">
        <v>5.85</v>
      </c>
      <c r="J12" s="22"/>
      <c r="K12" t="s">
        <v>74</v>
      </c>
      <c r="L12" s="11">
        <v>17.45</v>
      </c>
      <c r="M12" s="11">
        <v>7.08</v>
      </c>
      <c r="N12" s="22"/>
      <c r="O12" t="s">
        <v>76</v>
      </c>
      <c r="P12" s="11">
        <v>16.9</v>
      </c>
      <c r="Q12" s="11">
        <v>7.91</v>
      </c>
      <c r="R12" s="17">
        <f t="shared" si="1"/>
      </c>
      <c r="S12" s="20"/>
      <c r="T12" s="20"/>
      <c r="U12" s="20"/>
      <c r="V12" s="20"/>
      <c r="W12" s="20"/>
      <c r="X12" s="20"/>
      <c r="Y12" s="20"/>
      <c r="Z12" s="20"/>
      <c r="AA12" s="20"/>
      <c r="AB12" s="20"/>
      <c r="AC12" s="20"/>
      <c r="AD12" s="20"/>
      <c r="AE12" s="20"/>
    </row>
    <row r="13" spans="1:31" ht="12.75">
      <c r="A13" s="3">
        <f t="shared" si="0"/>
      </c>
      <c r="B13" s="21">
        <v>7</v>
      </c>
      <c r="C13" t="s">
        <v>68</v>
      </c>
      <c r="D13" s="11">
        <v>24.45</v>
      </c>
      <c r="E13" s="11">
        <v>6.89</v>
      </c>
      <c r="F13" s="13"/>
      <c r="G13" t="s">
        <v>82</v>
      </c>
      <c r="H13" s="11">
        <v>31.5</v>
      </c>
      <c r="I13" s="11">
        <v>5</v>
      </c>
      <c r="J13" s="22"/>
      <c r="K13" t="s">
        <v>81</v>
      </c>
      <c r="L13" s="11">
        <v>30.25</v>
      </c>
      <c r="M13" s="11">
        <v>5.4</v>
      </c>
      <c r="N13" s="22"/>
      <c r="O13" t="s">
        <v>78</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78</v>
      </c>
      <c r="D14" s="11">
        <v>0</v>
      </c>
      <c r="E14" s="11">
        <v>0</v>
      </c>
      <c r="F14" s="13"/>
      <c r="G14" t="s">
        <v>68</v>
      </c>
      <c r="H14" s="11">
        <v>22.85</v>
      </c>
      <c r="I14" s="11">
        <v>7.4</v>
      </c>
      <c r="J14" s="22"/>
      <c r="K14" t="s">
        <v>82</v>
      </c>
      <c r="L14" s="11">
        <v>32.5</v>
      </c>
      <c r="M14" s="11">
        <v>4.96</v>
      </c>
      <c r="N14" s="22"/>
      <c r="O14" t="s">
        <v>81</v>
      </c>
      <c r="P14" s="11">
        <v>26.05</v>
      </c>
      <c r="Q14" s="11">
        <v>5.38</v>
      </c>
      <c r="R14" s="17">
        <f t="shared" si="1"/>
      </c>
      <c r="S14" s="20"/>
      <c r="T14" s="20"/>
      <c r="U14" s="20"/>
      <c r="V14" s="20"/>
      <c r="W14" s="20"/>
      <c r="X14" s="20"/>
      <c r="Y14" s="20"/>
      <c r="Z14" s="20"/>
      <c r="AA14" s="20"/>
      <c r="AB14" s="20"/>
      <c r="AC14" s="20"/>
      <c r="AD14" s="20"/>
      <c r="AE14" s="20"/>
    </row>
    <row r="15" spans="1:31" ht="12.75">
      <c r="A15" s="3" t="str">
        <f t="shared" si="0"/>
        <v>OK</v>
      </c>
      <c r="B15" s="21">
        <v>9</v>
      </c>
      <c r="C15" t="s">
        <v>69</v>
      </c>
      <c r="D15" s="11">
        <v>32.9</v>
      </c>
      <c r="E15" s="11">
        <v>4.88</v>
      </c>
      <c r="F15" s="13"/>
      <c r="G15" t="s">
        <v>73</v>
      </c>
      <c r="H15" s="11">
        <v>18.15</v>
      </c>
      <c r="I15" s="11">
        <v>7.56</v>
      </c>
      <c r="J15" s="22"/>
      <c r="K15" t="s">
        <v>67</v>
      </c>
      <c r="L15" s="11">
        <v>39.5</v>
      </c>
      <c r="M15" s="11">
        <v>4.25</v>
      </c>
      <c r="N15" s="22"/>
      <c r="O15" t="s">
        <v>72</v>
      </c>
      <c r="P15" s="11">
        <v>26.25</v>
      </c>
      <c r="Q15" s="11">
        <v>5.04</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72</v>
      </c>
      <c r="D16" s="11">
        <v>27.5</v>
      </c>
      <c r="E16" s="11">
        <v>5.34</v>
      </c>
      <c r="F16" s="13"/>
      <c r="G16" t="s">
        <v>69</v>
      </c>
      <c r="H16" s="11">
        <v>21.2</v>
      </c>
      <c r="I16" s="11">
        <v>5.13</v>
      </c>
      <c r="J16" s="22"/>
      <c r="K16" t="s">
        <v>73</v>
      </c>
      <c r="L16" s="11">
        <v>6.25</v>
      </c>
      <c r="M16" s="11">
        <v>8.98</v>
      </c>
      <c r="N16" s="22"/>
      <c r="O16" t="s">
        <v>67</v>
      </c>
      <c r="P16" s="11">
        <v>34.25</v>
      </c>
      <c r="Q16" s="11">
        <v>4.32</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75</v>
      </c>
      <c r="D17" s="11">
        <v>20.3</v>
      </c>
      <c r="E17" s="11">
        <v>6.83</v>
      </c>
      <c r="F17" s="13"/>
      <c r="G17" t="s">
        <v>83</v>
      </c>
      <c r="H17" s="11">
        <v>18.8</v>
      </c>
      <c r="I17" s="11">
        <v>7.17</v>
      </c>
      <c r="J17" s="22"/>
      <c r="K17" t="s">
        <v>79</v>
      </c>
      <c r="L17" s="11">
        <v>18.3</v>
      </c>
      <c r="M17" s="11">
        <v>6.72</v>
      </c>
      <c r="N17" s="22"/>
      <c r="O17" t="s">
        <v>70</v>
      </c>
      <c r="P17" s="11">
        <v>22.1</v>
      </c>
      <c r="Q17" s="11">
        <v>6.78</v>
      </c>
      <c r="R17" s="17">
        <f t="shared" si="2"/>
      </c>
      <c r="S17" s="20"/>
      <c r="T17" s="20"/>
      <c r="U17" s="20"/>
      <c r="V17" s="20"/>
      <c r="W17" s="20"/>
      <c r="X17" s="20"/>
      <c r="Y17" s="20"/>
      <c r="Z17" s="20"/>
      <c r="AA17" s="20"/>
      <c r="AB17" s="20"/>
      <c r="AC17" s="20"/>
      <c r="AD17" s="20"/>
      <c r="AE17" s="20"/>
    </row>
    <row r="18" spans="1:31" ht="12.75">
      <c r="A18" s="3" t="str">
        <f t="shared" si="0"/>
        <v>OK</v>
      </c>
      <c r="B18" s="21">
        <v>12</v>
      </c>
      <c r="C18" t="s">
        <v>70</v>
      </c>
      <c r="D18" s="11">
        <v>27.2</v>
      </c>
      <c r="E18" s="11">
        <v>6.27</v>
      </c>
      <c r="F18" s="13"/>
      <c r="G18" t="s">
        <v>75</v>
      </c>
      <c r="H18" s="11">
        <v>21.85</v>
      </c>
      <c r="I18" s="11">
        <v>7.85</v>
      </c>
      <c r="J18" s="22"/>
      <c r="K18" t="s">
        <v>83</v>
      </c>
      <c r="L18" s="11">
        <v>19.85</v>
      </c>
      <c r="M18" s="11">
        <v>6.75</v>
      </c>
      <c r="N18" s="22"/>
      <c r="O18" t="s">
        <v>79</v>
      </c>
      <c r="P18" s="11">
        <v>12.1</v>
      </c>
      <c r="Q18" s="11">
        <v>7.05</v>
      </c>
      <c r="R18" s="17">
        <f t="shared" si="2"/>
      </c>
      <c r="S18" s="20"/>
      <c r="T18" s="20"/>
      <c r="U18" s="20"/>
      <c r="V18" s="20"/>
      <c r="W18" s="20"/>
      <c r="X18" s="20"/>
      <c r="Y18" s="20"/>
      <c r="Z18" s="20"/>
      <c r="AA18" s="20"/>
      <c r="AB18" s="20"/>
      <c r="AC18" s="20"/>
      <c r="AD18" s="20"/>
      <c r="AE18" s="20"/>
    </row>
    <row r="19" spans="1:31" ht="12.75">
      <c r="A19" s="3">
        <f t="shared" si="0"/>
      </c>
      <c r="B19" s="21">
        <v>13</v>
      </c>
      <c r="C19" t="s">
        <v>76</v>
      </c>
      <c r="D19" s="11">
        <v>22.05</v>
      </c>
      <c r="E19" s="11">
        <v>6.8</v>
      </c>
      <c r="F19" s="13"/>
      <c r="G19" t="s">
        <v>78</v>
      </c>
      <c r="H19" s="11">
        <v>0</v>
      </c>
      <c r="I19" s="11">
        <v>0</v>
      </c>
      <c r="J19" s="22"/>
      <c r="K19" t="s">
        <v>71</v>
      </c>
      <c r="L19" s="11">
        <v>22.5</v>
      </c>
      <c r="M19" s="11">
        <v>5.68</v>
      </c>
      <c r="N19" s="22"/>
      <c r="O19" t="s">
        <v>82</v>
      </c>
      <c r="P19" s="11">
        <v>6.6</v>
      </c>
      <c r="Q19" s="11">
        <v>5</v>
      </c>
      <c r="R19" s="17">
        <f t="shared" si="2"/>
      </c>
      <c r="S19" s="20"/>
      <c r="T19" s="20"/>
      <c r="U19" s="20"/>
      <c r="V19" s="20"/>
      <c r="W19" s="20"/>
      <c r="X19" s="20"/>
      <c r="Y19" s="20"/>
      <c r="Z19" s="20"/>
      <c r="AA19" s="20"/>
      <c r="AB19" s="20"/>
      <c r="AC19" s="20"/>
      <c r="AD19" s="20"/>
      <c r="AE19" s="20"/>
    </row>
    <row r="20" spans="1:31" ht="12.75">
      <c r="A20" s="3">
        <f t="shared" si="0"/>
      </c>
      <c r="B20" s="21">
        <v>14</v>
      </c>
      <c r="C20" t="s">
        <v>82</v>
      </c>
      <c r="D20" s="11">
        <v>30.95</v>
      </c>
      <c r="E20" s="11">
        <v>5.15</v>
      </c>
      <c r="F20" s="13"/>
      <c r="G20" t="s">
        <v>76</v>
      </c>
      <c r="H20" s="11">
        <v>21.9</v>
      </c>
      <c r="I20" s="11">
        <v>7.12</v>
      </c>
      <c r="J20" s="22"/>
      <c r="K20" t="s">
        <v>78</v>
      </c>
      <c r="L20" s="11">
        <v>0</v>
      </c>
      <c r="M20" s="11">
        <v>0</v>
      </c>
      <c r="N20" s="22"/>
      <c r="O20" t="s">
        <v>71</v>
      </c>
      <c r="P20" s="11">
        <v>16.35</v>
      </c>
      <c r="Q20" s="11">
        <v>8.12</v>
      </c>
      <c r="R20" s="17">
        <f t="shared" si="2"/>
      </c>
      <c r="S20" s="20"/>
      <c r="T20" s="20"/>
      <c r="U20" s="20"/>
      <c r="V20" s="20"/>
      <c r="W20" s="20"/>
      <c r="X20" s="20"/>
      <c r="Y20" s="20"/>
      <c r="Z20" s="20"/>
      <c r="AA20" s="20"/>
      <c r="AB20" s="20"/>
      <c r="AC20" s="20"/>
      <c r="AD20" s="20"/>
      <c r="AE20" s="20"/>
    </row>
    <row r="21" spans="1:31" ht="12.75">
      <c r="A21" s="3" t="str">
        <f t="shared" si="0"/>
        <v>OK</v>
      </c>
      <c r="B21" s="21">
        <v>15</v>
      </c>
      <c r="C21" t="s">
        <v>81</v>
      </c>
      <c r="D21" s="11">
        <v>27.85</v>
      </c>
      <c r="E21" s="11">
        <v>5.54</v>
      </c>
      <c r="F21" s="13"/>
      <c r="G21" t="s">
        <v>77</v>
      </c>
      <c r="H21" s="11">
        <v>26.1</v>
      </c>
      <c r="I21" s="11">
        <v>5.64</v>
      </c>
      <c r="J21" s="22"/>
      <c r="K21" t="s">
        <v>68</v>
      </c>
      <c r="L21" s="11">
        <v>20.1</v>
      </c>
      <c r="M21" s="11">
        <v>7.04</v>
      </c>
      <c r="N21" s="22"/>
      <c r="O21" t="s">
        <v>74</v>
      </c>
      <c r="P21" s="11">
        <v>21.2</v>
      </c>
      <c r="Q21" s="11">
        <v>5.07</v>
      </c>
      <c r="R21" s="17">
        <f t="shared" si="2"/>
      </c>
      <c r="S21" s="20"/>
      <c r="T21" s="20"/>
      <c r="U21" s="20"/>
      <c r="V21" s="20"/>
      <c r="W21" s="20"/>
      <c r="X21" s="20"/>
      <c r="Y21" s="20"/>
      <c r="Z21" s="20"/>
      <c r="AA21" s="20"/>
      <c r="AB21" s="20"/>
      <c r="AC21" s="20"/>
      <c r="AD21" s="20"/>
      <c r="AE21" s="20"/>
    </row>
    <row r="22" spans="1:31" ht="12.75">
      <c r="A22" s="3" t="str">
        <f t="shared" si="0"/>
        <v>OK</v>
      </c>
      <c r="B22" s="21">
        <v>16</v>
      </c>
      <c r="C22" t="s">
        <v>74</v>
      </c>
      <c r="D22" s="11">
        <v>22.05</v>
      </c>
      <c r="E22" s="11">
        <v>7.6</v>
      </c>
      <c r="F22" s="13"/>
      <c r="G22" t="s">
        <v>81</v>
      </c>
      <c r="H22" s="11">
        <v>29.25</v>
      </c>
      <c r="I22" s="11">
        <v>5.49</v>
      </c>
      <c r="J22" s="22"/>
      <c r="K22" t="s">
        <v>77</v>
      </c>
      <c r="L22" s="11">
        <v>24.2</v>
      </c>
      <c r="M22" s="11">
        <v>5.79</v>
      </c>
      <c r="N22" s="22"/>
      <c r="O22" t="s">
        <v>68</v>
      </c>
      <c r="P22" s="11">
        <v>21.05</v>
      </c>
      <c r="Q22" s="11">
        <v>7.71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M7:M76 I7:I76 E7:E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4" t="s">
        <v>87</v>
      </c>
      <c r="K3" s="85" t="s">
        <v>88</v>
      </c>
      <c r="L3" s="47" t="s">
        <v>1</v>
      </c>
      <c r="M3" s="47" t="s">
        <v>1</v>
      </c>
      <c r="N3" s="47" t="s">
        <v>1</v>
      </c>
      <c r="O3" s="47" t="s">
        <v>1</v>
      </c>
      <c r="P3" s="48" t="s">
        <v>2</v>
      </c>
      <c r="Q3" s="49" t="s">
        <v>4</v>
      </c>
      <c r="R3" s="49" t="s">
        <v>4</v>
      </c>
      <c r="S3" s="47" t="s">
        <v>4</v>
      </c>
      <c r="T3" s="47" t="s">
        <v>4</v>
      </c>
      <c r="U3" s="47" t="s">
        <v>3</v>
      </c>
      <c r="V3" s="48" t="s">
        <v>2</v>
      </c>
      <c r="W3" s="49" t="s">
        <v>55</v>
      </c>
      <c r="X3" s="58">
        <v>104.5</v>
      </c>
    </row>
    <row r="4" spans="1:24" ht="23.25" thickBot="1">
      <c r="A4" s="61" t="s">
        <v>5</v>
      </c>
      <c r="B4" s="62" t="s">
        <v>6</v>
      </c>
      <c r="C4" s="63" t="s">
        <v>7</v>
      </c>
      <c r="D4" s="72" t="s">
        <v>8</v>
      </c>
      <c r="E4" s="72" t="s">
        <v>9</v>
      </c>
      <c r="F4" s="75" t="s">
        <v>8</v>
      </c>
      <c r="G4" s="75" t="s">
        <v>9</v>
      </c>
      <c r="H4" s="78" t="s">
        <v>8</v>
      </c>
      <c r="I4" s="78"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s="65" t="s">
        <v>67</v>
      </c>
      <c r="C5" s="18" t="s">
        <v>85</v>
      </c>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70</v>
      </c>
      <c r="C6" s="15" t="s">
        <v>84</v>
      </c>
      <c r="D6" s="32"/>
      <c r="E6" s="32"/>
      <c r="F6" s="32"/>
      <c r="G6" s="32"/>
      <c r="H6" s="32"/>
      <c r="I6" s="32"/>
      <c r="J6" s="32"/>
      <c r="K6" s="32"/>
      <c r="L6" s="55">
        <f aca="true" t="shared" si="0" ref="L6:L20">SUM(D6,F6,H6,J6)</f>
        <v>0</v>
      </c>
      <c r="M6" s="56">
        <f aca="true" t="shared" si="1" ref="M6:M20">IF(COUNT(D6,F6,H6,J6)=4,MINA(D6,F6,H6,J6),0)</f>
        <v>0</v>
      </c>
      <c r="N6" s="56">
        <f aca="true" t="shared" si="2" ref="N6:N20">SUM(L6-M6)</f>
        <v>0</v>
      </c>
      <c r="O6" s="56">
        <f aca="true" t="shared" si="3" ref="O6:O20">MAX(D6,F6,H6,J6)</f>
        <v>0</v>
      </c>
      <c r="P6" s="56">
        <f aca="true" t="shared" si="4" ref="P6:P20">MIN(E6,G6,I6,K6)</f>
        <v>0</v>
      </c>
      <c r="Q6" s="56"/>
      <c r="R6" s="56"/>
      <c r="S6" s="55">
        <v>0</v>
      </c>
      <c r="T6" s="56"/>
      <c r="U6" s="56">
        <f aca="true" t="shared" si="5" ref="U6:U20">MAX(O6,S6)</f>
        <v>0</v>
      </c>
      <c r="V6" s="56">
        <f aca="true" t="shared" si="6" ref="V6:V20">MIN(P6,T6)</f>
        <v>0</v>
      </c>
      <c r="W6" s="57">
        <f aca="true" t="shared" si="7" ref="W6:W20">IF(V6&lt;&gt;0,SUM($X$3/V6*12),"")</f>
      </c>
      <c r="X6" s="57">
        <f aca="true" t="shared" si="8" ref="X6:X20">IF(V6&lt;&gt;0,SUM(3600/V6*$X$3/5280),"")</f>
      </c>
    </row>
    <row r="7" spans="1:24" ht="15" thickBot="1">
      <c r="A7" s="66"/>
      <c r="B7" s="30" t="s">
        <v>69</v>
      </c>
      <c r="C7" s="15" t="s">
        <v>85</v>
      </c>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83</v>
      </c>
      <c r="C8" s="15" t="s">
        <v>84</v>
      </c>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79</v>
      </c>
      <c r="C9" s="15" t="s">
        <v>86</v>
      </c>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72</v>
      </c>
      <c r="C10" s="15" t="s">
        <v>85</v>
      </c>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75</v>
      </c>
      <c r="C11" s="15" t="s">
        <v>84</v>
      </c>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73</v>
      </c>
      <c r="C12" s="15" t="s">
        <v>84</v>
      </c>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71</v>
      </c>
      <c r="C13" s="15" t="s">
        <v>86</v>
      </c>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74</v>
      </c>
      <c r="C14" s="15" t="s">
        <v>84</v>
      </c>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76</v>
      </c>
      <c r="C15" s="15" t="s">
        <v>84</v>
      </c>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77</v>
      </c>
      <c r="C16" s="15" t="s">
        <v>85</v>
      </c>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68</v>
      </c>
      <c r="C17" s="15" t="s">
        <v>84</v>
      </c>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82</v>
      </c>
      <c r="C18" s="15" t="s">
        <v>85</v>
      </c>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81</v>
      </c>
      <c r="C19" s="15" t="s">
        <v>85</v>
      </c>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c r="A20" s="66"/>
      <c r="B20" s="30" t="s">
        <v>78</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2010-10-04T12:38:09Z</dcterms:modified>
  <cp:category/>
  <cp:version/>
  <cp:contentType/>
  <cp:contentStatus/>
</cp:coreProperties>
</file>