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F1 A final lapchart" sheetId="5" r:id="rId5"/>
    <sheet name="Data recovery" sheetId="6" state="hidden"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<sst xmlns="http://schemas.openxmlformats.org/spreadsheetml/2006/main" count="660" uniqueCount="137">
  <si>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</si>
  <si>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</si>
  <si>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</si>
  <si>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</si>
  <si>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</si>
  <si>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</si>
  <si>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</si>
  <si>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</si>
  <si>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</si>
  <si>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</si>
  <si>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</si>
  <si>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</si>
  <si>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</si>
  <si>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</si>
  <si>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</si>
  <si>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</si>
  <si>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</si>
  <si>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</si>
  <si>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</si>
  <si>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</si>
  <si>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</si>
  <si>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</si>
  <si>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</si>
  <si>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</si>
  <si>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</si>
  <si>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</si>
  <si>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</si>
  <si>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</si>
  <si>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</si>
  <si>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</si>
  <si>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</si>
  <si>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</si>
  <si>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</si>
  <si>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</si>
  <si>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</si>
  <si>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</si>
  <si>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</si>
  <si>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</si>
  <si>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</si>
  <si>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</si>
  <si>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</si>
  <si>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</si>
  <si>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</si>
  <si>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</si>
  <si>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</si>
  <si>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</si>
  <si>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</si>
  <si>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</si>
  <si>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</si>
  <si>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</si>
  <si>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</si>
  <si>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</si>
  <si>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</si>
  <si>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</si>
  <si>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</si>
  <si>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</si>
  <si>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</si>
  <si>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</si>
  <si>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</si>
  <si>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</si>
  <si>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</si>
  <si>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</si>
  <si>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</si>
  <si>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</si>
  <si>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</si>
  <si>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</si>
  <si>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</si>
  <si>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</si>
  <si>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</si>
  <si>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</si>
  <si>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</si>
  <si>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</si>
  <si>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</si>
  <si>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</si>
  <si>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</si>
  <si>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</si>
  <si>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</si>
  <si>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</si>
  <si>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</si>
  <si>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</si>
  <si>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</si>
  <si>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</si>
  <si>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</si>
  <si>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</si>
  <si>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</si>
  <si>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</si>
  <si>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</si>
  <si>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</si>
  <si>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</si>
  <si>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</si>
  <si>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</si>
  <si>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</si>
  <si>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</si>
  <si>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</si>
  <si>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</si>
  <si>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</si>
  <si>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</si>
  <si>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</si>
  <si>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</si>
  <si>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</si>
  <si>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</si>
  <si>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</si>
  <si>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</si>
  <si>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martin</t>
  </si>
  <si>
    <t>tony</t>
  </si>
  <si>
    <t>deane</t>
  </si>
  <si>
    <t>dave</t>
  </si>
  <si>
    <t>paul</t>
  </si>
  <si>
    <t>roy</t>
  </si>
  <si>
    <t>andy</t>
  </si>
  <si>
    <t>john</t>
  </si>
  <si>
    <t>julian</t>
  </si>
  <si>
    <t>clive</t>
  </si>
  <si>
    <t>john c</t>
  </si>
  <si>
    <t>robin</t>
  </si>
  <si>
    <t>craig</t>
  </si>
  <si>
    <t>94.416'</t>
  </si>
  <si>
    <t>Chassis</t>
  </si>
  <si>
    <t>GRID</t>
  </si>
  <si>
    <t>Q</t>
  </si>
  <si>
    <t>Martin Hill</t>
  </si>
  <si>
    <t>Clive Harland</t>
  </si>
  <si>
    <t>Andy Player</t>
  </si>
  <si>
    <t>Roy Masters</t>
  </si>
  <si>
    <t>Julian Allard</t>
  </si>
  <si>
    <t>John Chell</t>
  </si>
  <si>
    <t>Tony Stacey</t>
  </si>
  <si>
    <t>Paul Homewood</t>
  </si>
  <si>
    <t>john Ferrigno</t>
  </si>
  <si>
    <t>Deane Walpole</t>
  </si>
  <si>
    <t>Dave Rouse</t>
  </si>
  <si>
    <t>Robin Cornwall</t>
  </si>
  <si>
    <t>Craig Homewood</t>
  </si>
  <si>
    <t>A</t>
  </si>
  <si>
    <t>B</t>
  </si>
  <si>
    <t>C</t>
  </si>
  <si>
    <t>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</si>
</sst>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5">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sz val="9"/>
      <color indexed="8"/>
      <name val="Corbel"/>
      <family val="2"/>
    </font>
    <font>
      <sz val="9"/>
      <name val="Corbel"/>
      <family val="2"/>
    </font>
    <font>
      <b/>
      <sz val="11"/>
      <name val="Corbel"/>
      <family val="2"/>
    </font>
    <font>
      <b/>
      <sz val="11"/>
      <color indexed="8"/>
      <name val="Corbel"/>
      <family val="2"/>
    </font>
    <font>
      <sz val="8"/>
      <color indexed="8"/>
      <name val="Corbel"/>
      <family val="2"/>
    </font>
    <font>
      <sz val="7.5"/>
      <color indexed="8"/>
      <name val="Corbel"/>
      <family val="2"/>
    </font>
    <font>
      <sz val="10"/>
      <name val="Corbel"/>
      <family val="2"/>
    </font>
    <font>
      <sz val="12"/>
      <name val="Corbel"/>
      <family val="2"/>
    </font>
    <font>
      <sz val="11"/>
      <color indexed="8"/>
      <name val="Corbel"/>
      <family val="2"/>
    </font>
    <font>
      <sz val="11"/>
      <name val="Corbel"/>
      <family val="2"/>
    </font>
    <font>
      <b/>
      <sz val="7.5"/>
      <name val="Corbel"/>
      <family val="2"/>
    </font>
    <font>
      <b/>
      <sz val="10"/>
      <name val="Corbel"/>
      <family val="2"/>
    </font>
    <font>
      <sz val="7.5"/>
      <name val="Corbel"/>
      <family val="2"/>
    </font>
    <font>
      <b/>
      <sz val="8"/>
      <name val="Corbel"/>
      <family val="2"/>
    </font>
    <font>
      <b/>
      <sz val="11"/>
      <color indexed="9"/>
      <name val="Corbel"/>
      <family val="2"/>
    </font>
    <font>
      <sz val="6"/>
      <name val="Corbel"/>
      <family val="2"/>
    </font>
    <font>
      <sz val="10"/>
      <color indexed="9"/>
      <name val="Arial"/>
      <family val="0"/>
    </font>
    <font>
      <b/>
      <sz val="10"/>
      <color indexed="17"/>
      <name val="Arial"/>
      <family val="2"/>
    </font>
    <font>
      <b/>
      <sz val="10"/>
      <color indexed="10"/>
      <name val="Corbel"/>
      <family val="2"/>
    </font>
    <font>
      <b/>
      <sz val="10"/>
      <color indexed="61"/>
      <name val="Corbel"/>
      <family val="2"/>
    </font>
    <font>
      <b/>
      <sz val="11"/>
      <color indexed="10"/>
      <name val="Corbel"/>
      <family val="2"/>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17"/>
        <bgColor indexed="64"/>
      </patternFill>
    </fill>
    <fill>
      <patternFill patternType="solid">
        <fgColor indexed="12"/>
        <bgColor indexed="64"/>
      </patternFill>
    </fill>
  </fills>
  <borders count="43">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0"/>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style="double">
        <color indexed="10"/>
      </right>
      <top style="thin">
        <color indexed="12"/>
      </top>
      <bottom style="thin">
        <color indexed="12"/>
      </bottom>
    </border>
    <border>
      <left style="double">
        <color indexed="10"/>
      </left>
      <right style="thin">
        <color indexed="12"/>
      </right>
      <top style="double">
        <color indexed="10"/>
      </top>
      <bottom style="thin">
        <color indexed="12"/>
      </bottom>
    </border>
    <border>
      <left style="thin">
        <color indexed="12"/>
      </left>
      <right style="thin">
        <color indexed="12"/>
      </right>
      <top style="double">
        <color indexed="10"/>
      </top>
      <bottom style="thin">
        <color indexed="12"/>
      </bottom>
    </border>
    <border>
      <left style="thin">
        <color indexed="12"/>
      </left>
      <right style="double">
        <color indexed="10"/>
      </right>
      <top style="double">
        <color indexed="10"/>
      </top>
      <bottom style="thin">
        <color indexed="12"/>
      </bottom>
    </border>
    <border>
      <left style="double">
        <color indexed="10"/>
      </left>
      <right style="thin">
        <color indexed="12"/>
      </right>
      <top style="thin">
        <color indexed="12"/>
      </top>
      <bottom style="double">
        <color indexed="10"/>
      </bottom>
    </border>
    <border>
      <left style="thin">
        <color indexed="12"/>
      </left>
      <right style="thin">
        <color indexed="12"/>
      </right>
      <top style="thin">
        <color indexed="12"/>
      </top>
      <bottom style="double">
        <color indexed="10"/>
      </bottom>
    </border>
    <border>
      <left style="thin">
        <color indexed="12"/>
      </left>
      <right style="double">
        <color indexed="10"/>
      </right>
      <top style="thin">
        <color indexed="12"/>
      </top>
      <bottom style="double">
        <color indexed="10"/>
      </bottom>
    </border>
    <border>
      <left style="medium"/>
      <right style="medium"/>
      <top style="medium"/>
      <bottom style="medium"/>
    </border>
    <border>
      <left style="thick"/>
      <right style="thick"/>
      <top style="thick"/>
      <bottom style="thick"/>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4" fillId="5" borderId="22" xfId="0" applyFont="1" applyFill="1" applyBorder="1" applyAlignment="1" applyProtection="1">
      <alignment horizontal="left"/>
      <protection/>
    </xf>
    <xf numFmtId="0" fontId="25" fillId="5" borderId="23" xfId="0" applyFont="1" applyFill="1" applyBorder="1" applyAlignment="1" applyProtection="1">
      <alignment horizontal="center"/>
      <protection/>
    </xf>
    <xf numFmtId="0" fontId="24" fillId="5" borderId="23" xfId="0" applyFont="1" applyFill="1" applyBorder="1" applyAlignment="1" applyProtection="1">
      <alignment horizontal="center"/>
      <protection/>
    </xf>
    <xf numFmtId="0" fontId="26" fillId="7" borderId="23" xfId="0" applyFont="1" applyFill="1" applyBorder="1" applyAlignment="1" applyProtection="1">
      <alignment horizontal="center"/>
      <protection/>
    </xf>
    <xf numFmtId="0" fontId="27" fillId="8" borderId="23" xfId="0" applyFont="1" applyFill="1" applyBorder="1" applyAlignment="1" applyProtection="1">
      <alignment horizontal="center"/>
      <protection/>
    </xf>
    <xf numFmtId="0" fontId="24" fillId="5" borderId="23" xfId="0" applyFont="1" applyFill="1" applyBorder="1" applyAlignment="1" applyProtection="1">
      <alignment horizontal="center" wrapText="1"/>
      <protection/>
    </xf>
    <xf numFmtId="0" fontId="28" fillId="5" borderId="23" xfId="0" applyFont="1" applyFill="1" applyBorder="1" applyAlignment="1" applyProtection="1">
      <alignment horizontal="center" wrapText="1"/>
      <protection/>
    </xf>
    <xf numFmtId="0" fontId="29" fillId="5" borderId="23" xfId="0" applyFont="1" applyFill="1" applyBorder="1" applyAlignment="1" applyProtection="1">
      <alignment horizontal="center" wrapText="1"/>
      <protection/>
    </xf>
    <xf numFmtId="0" fontId="24" fillId="5" borderId="24" xfId="0" applyFont="1" applyFill="1" applyBorder="1" applyAlignment="1" applyProtection="1">
      <alignment horizontal="center" vertical="center" wrapText="1"/>
      <protection/>
    </xf>
    <xf numFmtId="0" fontId="30" fillId="5" borderId="22" xfId="0" applyFont="1" applyFill="1" applyBorder="1" applyAlignment="1" applyProtection="1">
      <alignment horizontal="center"/>
      <protection/>
    </xf>
    <xf numFmtId="0" fontId="30" fillId="0" borderId="23" xfId="0" applyFont="1" applyBorder="1" applyAlignment="1">
      <alignment/>
    </xf>
    <xf numFmtId="0" fontId="31" fillId="5" borderId="23" xfId="0" applyFont="1" applyFill="1" applyBorder="1" applyAlignment="1" applyProtection="1">
      <alignment horizontal="center"/>
      <protection locked="0"/>
    </xf>
    <xf numFmtId="2" fontId="30" fillId="0" borderId="23" xfId="0" applyNumberFormat="1" applyFont="1" applyBorder="1" applyAlignment="1" applyProtection="1">
      <alignment horizontal="center"/>
      <protection locked="0"/>
    </xf>
    <xf numFmtId="2" fontId="32" fillId="5" borderId="23" xfId="0" applyNumberFormat="1" applyFont="1" applyFill="1" applyBorder="1" applyAlignment="1" applyProtection="1">
      <alignment horizontal="center"/>
      <protection/>
    </xf>
    <xf numFmtId="2" fontId="33" fillId="6" borderId="24" xfId="0" applyNumberFormat="1" applyFont="1" applyFill="1" applyBorder="1" applyAlignment="1" applyProtection="1">
      <alignment horizontal="center"/>
      <protection/>
    </xf>
    <xf numFmtId="0" fontId="34" fillId="5" borderId="25" xfId="0" applyFont="1" applyFill="1" applyBorder="1" applyAlignment="1" applyProtection="1">
      <alignment/>
      <protection/>
    </xf>
    <xf numFmtId="0" fontId="25" fillId="5" borderId="26" xfId="0" applyFont="1" applyFill="1" applyBorder="1" applyAlignment="1" applyProtection="1">
      <alignment horizontal="center"/>
      <protection/>
    </xf>
    <xf numFmtId="0" fontId="35" fillId="7" borderId="26" xfId="0" applyFont="1" applyFill="1" applyBorder="1" applyAlignment="1" applyProtection="1">
      <alignment horizontal="center"/>
      <protection/>
    </xf>
    <xf numFmtId="0" fontId="35" fillId="8" borderId="26" xfId="0" applyFont="1" applyFill="1" applyBorder="1" applyAlignment="1" applyProtection="1">
      <alignment horizontal="center"/>
      <protection/>
    </xf>
    <xf numFmtId="0" fontId="35" fillId="4" borderId="26" xfId="0" applyFont="1" applyFill="1" applyBorder="1" applyAlignment="1" applyProtection="1">
      <alignment horizontal="center"/>
      <protection/>
    </xf>
    <xf numFmtId="0" fontId="36" fillId="5" borderId="26" xfId="0" applyFont="1" applyFill="1" applyBorder="1" applyAlignment="1" applyProtection="1">
      <alignment horizontal="center"/>
      <protection/>
    </xf>
    <xf numFmtId="0" fontId="36" fillId="0" borderId="26" xfId="0" applyFont="1" applyFill="1" applyBorder="1" applyAlignment="1" applyProtection="1">
      <alignment horizontal="center"/>
      <protection/>
    </xf>
    <xf numFmtId="0" fontId="37" fillId="5" borderId="27" xfId="0" applyFont="1" applyFill="1" applyBorder="1" applyAlignment="1" applyProtection="1">
      <alignment horizontal="center"/>
      <protection locked="0"/>
    </xf>
    <xf numFmtId="0" fontId="30" fillId="5" borderId="28" xfId="0" applyFont="1" applyFill="1" applyBorder="1" applyAlignment="1" applyProtection="1">
      <alignment horizontal="center"/>
      <protection/>
    </xf>
    <xf numFmtId="0" fontId="30" fillId="0" borderId="29" xfId="0" applyFont="1" applyBorder="1" applyAlignment="1">
      <alignment/>
    </xf>
    <xf numFmtId="0" fontId="31" fillId="5" borderId="29" xfId="0" applyFont="1" applyFill="1" applyBorder="1" applyAlignment="1" applyProtection="1">
      <alignment horizontal="center"/>
      <protection locked="0"/>
    </xf>
    <xf numFmtId="2" fontId="30" fillId="0" borderId="29" xfId="0" applyNumberFormat="1" applyFont="1" applyBorder="1" applyAlignment="1" applyProtection="1">
      <alignment horizontal="center"/>
      <protection locked="0"/>
    </xf>
    <xf numFmtId="2" fontId="32" fillId="5" borderId="29" xfId="0" applyNumberFormat="1" applyFont="1" applyFill="1" applyBorder="1" applyAlignment="1" applyProtection="1">
      <alignment horizontal="center"/>
      <protection/>
    </xf>
    <xf numFmtId="2" fontId="33" fillId="6" borderId="30" xfId="0" applyNumberFormat="1" applyFont="1" applyFill="1" applyBorder="1" applyAlignment="1" applyProtection="1">
      <alignment horizontal="center"/>
      <protection/>
    </xf>
    <xf numFmtId="0" fontId="32" fillId="5" borderId="23" xfId="0" applyNumberFormat="1" applyFont="1" applyFill="1" applyBorder="1" applyAlignment="1" applyProtection="1">
      <alignment horizontal="center"/>
      <protection/>
    </xf>
    <xf numFmtId="0" fontId="38" fillId="4" borderId="23" xfId="0" applyFont="1" applyFill="1" applyBorder="1" applyAlignment="1" applyProtection="1">
      <alignment horizontal="center"/>
      <protection/>
    </xf>
    <xf numFmtId="2" fontId="32" fillId="7" borderId="23" xfId="0" applyNumberFormat="1" applyFont="1" applyFill="1" applyBorder="1" applyAlignment="1" applyProtection="1">
      <alignment horizontal="center"/>
      <protection/>
    </xf>
    <xf numFmtId="2" fontId="32" fillId="8" borderId="23" xfId="0" applyNumberFormat="1" applyFont="1" applyFill="1" applyBorder="1" applyAlignment="1" applyProtection="1">
      <alignment horizontal="center"/>
      <protection/>
    </xf>
    <xf numFmtId="2" fontId="32" fillId="10" borderId="23" xfId="0" applyNumberFormat="1" applyFont="1" applyFill="1" applyBorder="1" applyAlignment="1" applyProtection="1">
      <alignment horizontal="center"/>
      <protection/>
    </xf>
    <xf numFmtId="0" fontId="35" fillId="11" borderId="26" xfId="0" applyFont="1" applyFill="1" applyBorder="1" applyAlignment="1" applyProtection="1">
      <alignment horizontal="center"/>
      <protection/>
    </xf>
    <xf numFmtId="0" fontId="38" fillId="11" borderId="23" xfId="0" applyFont="1" applyFill="1" applyBorder="1" applyAlignment="1" applyProtection="1">
      <alignment horizontal="center"/>
      <protection/>
    </xf>
    <xf numFmtId="2" fontId="32" fillId="12" borderId="23" xfId="0" applyNumberFormat="1" applyFont="1" applyFill="1" applyBorder="1" applyAlignment="1" applyProtection="1">
      <alignment horizontal="center"/>
      <protection/>
    </xf>
    <xf numFmtId="0" fontId="39" fillId="5" borderId="26" xfId="0" applyFont="1" applyFill="1" applyBorder="1" applyAlignment="1" applyProtection="1">
      <alignment horizontal="center"/>
      <protection/>
    </xf>
    <xf numFmtId="2" fontId="0" fillId="2" borderId="31" xfId="0" applyNumberFormat="1" applyFill="1" applyBorder="1" applyAlignment="1" applyProtection="1">
      <alignment horizontal="center"/>
      <protection locked="0"/>
    </xf>
    <xf numFmtId="2" fontId="0" fillId="3" borderId="31" xfId="0" applyNumberFormat="1" applyFill="1" applyBorder="1" applyAlignment="1" applyProtection="1">
      <alignment horizontal="center"/>
      <protection locked="0"/>
    </xf>
    <xf numFmtId="2" fontId="40" fillId="4" borderId="32" xfId="0" applyNumberFormat="1" applyFont="1" applyFill="1" applyBorder="1" applyAlignment="1" applyProtection="1">
      <alignment horizontal="center"/>
      <protection locked="0"/>
    </xf>
    <xf numFmtId="2" fontId="40" fillId="11" borderId="31" xfId="0" applyNumberFormat="1" applyFont="1" applyFill="1" applyBorder="1" applyAlignment="1" applyProtection="1">
      <alignment horizontal="center"/>
      <protection locked="0"/>
    </xf>
    <xf numFmtId="2" fontId="42" fillId="0" borderId="23" xfId="0" applyNumberFormat="1" applyFont="1" applyBorder="1" applyAlignment="1" applyProtection="1">
      <alignment horizontal="center"/>
      <protection locked="0"/>
    </xf>
    <xf numFmtId="2" fontId="42" fillId="0" borderId="23" xfId="0" applyNumberFormat="1" applyFont="1" applyFill="1" applyBorder="1" applyAlignment="1" applyProtection="1">
      <alignment horizontal="center"/>
      <protection locked="0"/>
    </xf>
    <xf numFmtId="2" fontId="43" fillId="0" borderId="23" xfId="0" applyNumberFormat="1" applyFont="1" applyBorder="1" applyAlignment="1" applyProtection="1">
      <alignment horizontal="center"/>
      <protection locked="0"/>
    </xf>
    <xf numFmtId="0" fontId="42" fillId="5" borderId="22" xfId="0" applyFont="1" applyFill="1" applyBorder="1" applyAlignment="1" applyProtection="1">
      <alignment horizontal="center"/>
      <protection/>
    </xf>
    <xf numFmtId="0" fontId="44" fillId="5" borderId="23" xfId="0" applyNumberFormat="1" applyFont="1" applyFill="1" applyBorder="1" applyAlignment="1" applyProtection="1">
      <alignment horizontal="center"/>
      <protection/>
    </xf>
    <xf numFmtId="2" fontId="44" fillId="5" borderId="23" xfId="0" applyNumberFormat="1" applyFont="1" applyFill="1" applyBorder="1" applyAlignment="1" applyProtection="1">
      <alignment horizontal="center"/>
      <protection/>
    </xf>
    <xf numFmtId="2" fontId="44" fillId="6" borderId="24" xfId="0" applyNumberFormat="1" applyFont="1" applyFill="1" applyBorder="1" applyAlignment="1" applyProtection="1">
      <alignment horizontal="center"/>
      <protection/>
    </xf>
    <xf numFmtId="0" fontId="16" fillId="0" borderId="33" xfId="0" applyFont="1" applyBorder="1" applyAlignment="1" applyProtection="1">
      <alignment horizontal="center"/>
      <protection/>
    </xf>
    <xf numFmtId="0" fontId="16" fillId="0" borderId="34" xfId="0" applyFont="1" applyBorder="1" applyAlignment="1" applyProtection="1">
      <alignment horizontal="center"/>
      <protection/>
    </xf>
    <xf numFmtId="0" fontId="20" fillId="0" borderId="34" xfId="0" applyNumberFormat="1" applyFont="1" applyBorder="1" applyAlignment="1" applyProtection="1">
      <alignment horizontal="center"/>
      <protection/>
    </xf>
    <xf numFmtId="0" fontId="20" fillId="0" borderId="34" xfId="0" applyNumberFormat="1" applyFont="1" applyFill="1" applyBorder="1" applyAlignment="1" applyProtection="1">
      <alignment horizontal="center"/>
      <protection/>
    </xf>
    <xf numFmtId="2" fontId="20" fillId="0" borderId="34" xfId="0" applyNumberFormat="1" applyFont="1" applyBorder="1" applyAlignment="1" applyProtection="1">
      <alignment horizontal="center"/>
      <protection/>
    </xf>
    <xf numFmtId="0" fontId="20" fillId="0" borderId="34" xfId="0" applyFont="1" applyBorder="1" applyAlignment="1" applyProtection="1">
      <alignment horizontal="center"/>
      <protection/>
    </xf>
    <xf numFmtId="0" fontId="20" fillId="0" borderId="35" xfId="0" applyNumberFormat="1" applyFont="1" applyBorder="1" applyAlignment="1" applyProtection="1">
      <alignment horizontal="center"/>
      <protection/>
    </xf>
    <xf numFmtId="0" fontId="14" fillId="0" borderId="36" xfId="0" applyFont="1" applyBorder="1" applyAlignment="1" applyProtection="1">
      <alignment horizontal="center"/>
      <protection/>
    </xf>
    <xf numFmtId="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2" fontId="0" fillId="0" borderId="37" xfId="0" applyNumberFormat="1" applyBorder="1" applyAlignment="1" applyProtection="1">
      <alignment horizontal="center"/>
      <protection/>
    </xf>
    <xf numFmtId="0" fontId="14" fillId="0" borderId="36" xfId="0" applyFont="1" applyFill="1" applyBorder="1" applyAlignment="1">
      <alignment horizontal="center"/>
    </xf>
    <xf numFmtId="0" fontId="0" fillId="0" borderId="0" xfId="0" applyBorder="1" applyAlignment="1">
      <alignment/>
    </xf>
    <xf numFmtId="2" fontId="0" fillId="0" borderId="0" xfId="0" applyNumberFormat="1" applyBorder="1" applyAlignment="1" applyProtection="1">
      <alignment horizontal="center"/>
      <protection locked="0"/>
    </xf>
    <xf numFmtId="2" fontId="0" fillId="0" borderId="37" xfId="0" applyNumberFormat="1" applyBorder="1" applyAlignment="1" applyProtection="1">
      <alignment horizontal="center"/>
      <protection locked="0"/>
    </xf>
    <xf numFmtId="0" fontId="14" fillId="0" borderId="38" xfId="0" applyFont="1" applyFill="1" applyBorder="1" applyAlignment="1">
      <alignment horizontal="center"/>
    </xf>
    <xf numFmtId="0" fontId="0" fillId="0" borderId="39" xfId="0" applyBorder="1" applyAlignment="1">
      <alignment/>
    </xf>
    <xf numFmtId="2" fontId="0" fillId="0" borderId="39" xfId="0" applyNumberFormat="1" applyBorder="1" applyAlignment="1" applyProtection="1">
      <alignment horizontal="center"/>
      <protection locked="0"/>
    </xf>
    <xf numFmtId="2" fontId="0" fillId="0" borderId="39" xfId="0" applyNumberFormat="1" applyFill="1" applyBorder="1" applyAlignment="1">
      <alignment horizontal="center"/>
    </xf>
    <xf numFmtId="0" fontId="0" fillId="0" borderId="39" xfId="0" applyFill="1" applyBorder="1" applyAlignment="1">
      <alignment horizontal="center"/>
    </xf>
    <xf numFmtId="2" fontId="0" fillId="0" borderId="40" xfId="0" applyNumberFormat="1" applyBorder="1" applyAlignment="1" applyProtection="1">
      <alignment horizontal="center"/>
      <protection locked="0"/>
    </xf>
    <xf numFmtId="0" fontId="17" fillId="0" borderId="0" xfId="0" applyFont="1" applyAlignment="1" applyProtection="1">
      <alignment horizontal="center"/>
      <protection/>
    </xf>
    <xf numFmtId="0" fontId="41" fillId="11" borderId="5" xfId="0" applyFont="1" applyFill="1" applyBorder="1" applyAlignment="1" applyProtection="1">
      <alignment horizontal="center"/>
      <protection/>
    </xf>
    <xf numFmtId="0" fontId="41" fillId="11" borderId="41" xfId="0" applyFont="1" applyFill="1" applyBorder="1" applyAlignment="1" applyProtection="1">
      <alignment horizontal="center"/>
      <protection/>
    </xf>
    <xf numFmtId="0" fontId="41" fillId="11" borderId="42"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4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4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41" xfId="0" applyNumberFormat="1" applyFont="1" applyFill="1" applyBorder="1" applyAlignment="1">
      <alignment horizontal="center"/>
    </xf>
    <xf numFmtId="2" fontId="14" fillId="6" borderId="4"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4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 Id="rId3"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19050</xdr:rowOff>
    </xdr:from>
    <xdr:to>
      <xdr:col>3</xdr:col>
      <xdr:colOff>514350</xdr:colOff>
      <xdr:row>4</xdr:row>
      <xdr:rowOff>200025</xdr:rowOff>
    </xdr:to>
    <xdr:pic>
      <xdr:nvPicPr>
        <xdr:cNvPr id="1" name="Picture 1"/>
        <xdr:cNvPicPr preferRelativeResize="1">
          <a:picLocks noChangeAspect="1"/>
        </xdr:cNvPicPr>
      </xdr:nvPicPr>
      <xdr:blipFill>
        <a:blip r:embed="rId1"/>
        <a:stretch>
          <a:fillRect/>
        </a:stretch>
      </xdr:blipFill>
      <xdr:spPr>
        <a:xfrm>
          <a:off x="1276350" y="838200"/>
          <a:ext cx="476250" cy="180975"/>
        </a:xfrm>
        <a:prstGeom prst="rect">
          <a:avLst/>
        </a:prstGeom>
        <a:noFill/>
        <a:ln w="9525" cmpd="sng">
          <a:noFill/>
        </a:ln>
      </xdr:spPr>
    </xdr:pic>
    <xdr:clientData/>
  </xdr:twoCellAnchor>
  <xdr:twoCellAnchor editAs="oneCell">
    <xdr:from>
      <xdr:col>3</xdr:col>
      <xdr:colOff>38100</xdr:colOff>
      <xdr:row>5</xdr:row>
      <xdr:rowOff>19050</xdr:rowOff>
    </xdr:from>
    <xdr:to>
      <xdr:col>3</xdr:col>
      <xdr:colOff>514350</xdr:colOff>
      <xdr:row>5</xdr:row>
      <xdr:rowOff>200025</xdr:rowOff>
    </xdr:to>
    <xdr:pic>
      <xdr:nvPicPr>
        <xdr:cNvPr id="2" name="Picture 2"/>
        <xdr:cNvPicPr preferRelativeResize="1">
          <a:picLocks noChangeAspect="1"/>
        </xdr:cNvPicPr>
      </xdr:nvPicPr>
      <xdr:blipFill>
        <a:blip r:embed="rId1"/>
        <a:stretch>
          <a:fillRect/>
        </a:stretch>
      </xdr:blipFill>
      <xdr:spPr>
        <a:xfrm>
          <a:off x="1276350" y="1066800"/>
          <a:ext cx="476250" cy="180975"/>
        </a:xfrm>
        <a:prstGeom prst="rect">
          <a:avLst/>
        </a:prstGeom>
        <a:noFill/>
        <a:ln w="9525" cmpd="sng">
          <a:noFill/>
        </a:ln>
      </xdr:spPr>
    </xdr:pic>
    <xdr:clientData/>
  </xdr:twoCellAnchor>
  <xdr:twoCellAnchor editAs="oneCell">
    <xdr:from>
      <xdr:col>3</xdr:col>
      <xdr:colOff>47625</xdr:colOff>
      <xdr:row>6</xdr:row>
      <xdr:rowOff>38100</xdr:rowOff>
    </xdr:from>
    <xdr:to>
      <xdr:col>3</xdr:col>
      <xdr:colOff>504825</xdr:colOff>
      <xdr:row>6</xdr:row>
      <xdr:rowOff>180975</xdr:rowOff>
    </xdr:to>
    <xdr:pic>
      <xdr:nvPicPr>
        <xdr:cNvPr id="3" name="Picture 3"/>
        <xdr:cNvPicPr preferRelativeResize="1">
          <a:picLocks noChangeAspect="1"/>
        </xdr:cNvPicPr>
      </xdr:nvPicPr>
      <xdr:blipFill>
        <a:blip r:embed="rId2"/>
        <a:stretch>
          <a:fillRect/>
        </a:stretch>
      </xdr:blipFill>
      <xdr:spPr>
        <a:xfrm>
          <a:off x="1285875" y="1314450"/>
          <a:ext cx="457200" cy="142875"/>
        </a:xfrm>
        <a:prstGeom prst="rect">
          <a:avLst/>
        </a:prstGeom>
        <a:noFill/>
        <a:ln w="9525" cmpd="sng">
          <a:noFill/>
        </a:ln>
      </xdr:spPr>
    </xdr:pic>
    <xdr:clientData/>
  </xdr:twoCellAnchor>
  <xdr:twoCellAnchor editAs="oneCell">
    <xdr:from>
      <xdr:col>3</xdr:col>
      <xdr:colOff>47625</xdr:colOff>
      <xdr:row>7</xdr:row>
      <xdr:rowOff>38100</xdr:rowOff>
    </xdr:from>
    <xdr:to>
      <xdr:col>3</xdr:col>
      <xdr:colOff>504825</xdr:colOff>
      <xdr:row>7</xdr:row>
      <xdr:rowOff>180975</xdr:rowOff>
    </xdr:to>
    <xdr:pic>
      <xdr:nvPicPr>
        <xdr:cNvPr id="4" name="Picture 4"/>
        <xdr:cNvPicPr preferRelativeResize="1">
          <a:picLocks noChangeAspect="1"/>
        </xdr:cNvPicPr>
      </xdr:nvPicPr>
      <xdr:blipFill>
        <a:blip r:embed="rId2"/>
        <a:stretch>
          <a:fillRect/>
        </a:stretch>
      </xdr:blipFill>
      <xdr:spPr>
        <a:xfrm>
          <a:off x="1285875" y="1543050"/>
          <a:ext cx="457200" cy="142875"/>
        </a:xfrm>
        <a:prstGeom prst="rect">
          <a:avLst/>
        </a:prstGeom>
        <a:noFill/>
        <a:ln w="9525" cmpd="sng">
          <a:noFill/>
        </a:ln>
      </xdr:spPr>
    </xdr:pic>
    <xdr:clientData/>
  </xdr:twoCellAnchor>
  <xdr:twoCellAnchor editAs="oneCell">
    <xdr:from>
      <xdr:col>3</xdr:col>
      <xdr:colOff>47625</xdr:colOff>
      <xdr:row>9</xdr:row>
      <xdr:rowOff>38100</xdr:rowOff>
    </xdr:from>
    <xdr:to>
      <xdr:col>3</xdr:col>
      <xdr:colOff>504825</xdr:colOff>
      <xdr:row>9</xdr:row>
      <xdr:rowOff>180975</xdr:rowOff>
    </xdr:to>
    <xdr:pic>
      <xdr:nvPicPr>
        <xdr:cNvPr id="5" name="Picture 5"/>
        <xdr:cNvPicPr preferRelativeResize="1">
          <a:picLocks noChangeAspect="1"/>
        </xdr:cNvPicPr>
      </xdr:nvPicPr>
      <xdr:blipFill>
        <a:blip r:embed="rId2"/>
        <a:stretch>
          <a:fillRect/>
        </a:stretch>
      </xdr:blipFill>
      <xdr:spPr>
        <a:xfrm>
          <a:off x="1285875" y="2000250"/>
          <a:ext cx="457200" cy="142875"/>
        </a:xfrm>
        <a:prstGeom prst="rect">
          <a:avLst/>
        </a:prstGeom>
        <a:noFill/>
        <a:ln w="9525" cmpd="sng">
          <a:noFill/>
        </a:ln>
      </xdr:spPr>
    </xdr:pic>
    <xdr:clientData/>
  </xdr:twoCellAnchor>
  <xdr:twoCellAnchor editAs="oneCell">
    <xdr:from>
      <xdr:col>3</xdr:col>
      <xdr:colOff>47625</xdr:colOff>
      <xdr:row>8</xdr:row>
      <xdr:rowOff>38100</xdr:rowOff>
    </xdr:from>
    <xdr:to>
      <xdr:col>3</xdr:col>
      <xdr:colOff>504825</xdr:colOff>
      <xdr:row>8</xdr:row>
      <xdr:rowOff>180975</xdr:rowOff>
    </xdr:to>
    <xdr:pic>
      <xdr:nvPicPr>
        <xdr:cNvPr id="6" name="Picture 6"/>
        <xdr:cNvPicPr preferRelativeResize="1">
          <a:picLocks noChangeAspect="1"/>
        </xdr:cNvPicPr>
      </xdr:nvPicPr>
      <xdr:blipFill>
        <a:blip r:embed="rId2"/>
        <a:stretch>
          <a:fillRect/>
        </a:stretch>
      </xdr:blipFill>
      <xdr:spPr>
        <a:xfrm>
          <a:off x="1285875" y="1771650"/>
          <a:ext cx="457200" cy="142875"/>
        </a:xfrm>
        <a:prstGeom prst="rect">
          <a:avLst/>
        </a:prstGeom>
        <a:noFill/>
        <a:ln w="9525" cmpd="sng">
          <a:noFill/>
        </a:ln>
      </xdr:spPr>
    </xdr:pic>
    <xdr:clientData/>
  </xdr:twoCellAnchor>
  <xdr:twoCellAnchor editAs="oneCell">
    <xdr:from>
      <xdr:col>3</xdr:col>
      <xdr:colOff>47625</xdr:colOff>
      <xdr:row>13</xdr:row>
      <xdr:rowOff>38100</xdr:rowOff>
    </xdr:from>
    <xdr:to>
      <xdr:col>3</xdr:col>
      <xdr:colOff>504825</xdr:colOff>
      <xdr:row>13</xdr:row>
      <xdr:rowOff>180975</xdr:rowOff>
    </xdr:to>
    <xdr:pic>
      <xdr:nvPicPr>
        <xdr:cNvPr id="7" name="Picture 7"/>
        <xdr:cNvPicPr preferRelativeResize="1">
          <a:picLocks noChangeAspect="1"/>
        </xdr:cNvPicPr>
      </xdr:nvPicPr>
      <xdr:blipFill>
        <a:blip r:embed="rId2"/>
        <a:stretch>
          <a:fillRect/>
        </a:stretch>
      </xdr:blipFill>
      <xdr:spPr>
        <a:xfrm>
          <a:off x="1285875" y="2914650"/>
          <a:ext cx="457200" cy="142875"/>
        </a:xfrm>
        <a:prstGeom prst="rect">
          <a:avLst/>
        </a:prstGeom>
        <a:noFill/>
        <a:ln w="9525" cmpd="sng">
          <a:noFill/>
        </a:ln>
      </xdr:spPr>
    </xdr:pic>
    <xdr:clientData/>
  </xdr:twoCellAnchor>
  <xdr:twoCellAnchor editAs="oneCell">
    <xdr:from>
      <xdr:col>3</xdr:col>
      <xdr:colOff>47625</xdr:colOff>
      <xdr:row>12</xdr:row>
      <xdr:rowOff>38100</xdr:rowOff>
    </xdr:from>
    <xdr:to>
      <xdr:col>3</xdr:col>
      <xdr:colOff>504825</xdr:colOff>
      <xdr:row>12</xdr:row>
      <xdr:rowOff>180975</xdr:rowOff>
    </xdr:to>
    <xdr:pic>
      <xdr:nvPicPr>
        <xdr:cNvPr id="8" name="Picture 8"/>
        <xdr:cNvPicPr preferRelativeResize="1">
          <a:picLocks noChangeAspect="1"/>
        </xdr:cNvPicPr>
      </xdr:nvPicPr>
      <xdr:blipFill>
        <a:blip r:embed="rId2"/>
        <a:stretch>
          <a:fillRect/>
        </a:stretch>
      </xdr:blipFill>
      <xdr:spPr>
        <a:xfrm>
          <a:off x="1285875" y="2686050"/>
          <a:ext cx="457200" cy="142875"/>
        </a:xfrm>
        <a:prstGeom prst="rect">
          <a:avLst/>
        </a:prstGeom>
        <a:noFill/>
        <a:ln w="9525" cmpd="sng">
          <a:noFill/>
        </a:ln>
      </xdr:spPr>
    </xdr:pic>
    <xdr:clientData/>
  </xdr:twoCellAnchor>
  <xdr:twoCellAnchor editAs="oneCell">
    <xdr:from>
      <xdr:col>3</xdr:col>
      <xdr:colOff>47625</xdr:colOff>
      <xdr:row>10</xdr:row>
      <xdr:rowOff>38100</xdr:rowOff>
    </xdr:from>
    <xdr:to>
      <xdr:col>3</xdr:col>
      <xdr:colOff>504825</xdr:colOff>
      <xdr:row>10</xdr:row>
      <xdr:rowOff>180975</xdr:rowOff>
    </xdr:to>
    <xdr:pic>
      <xdr:nvPicPr>
        <xdr:cNvPr id="9" name="Picture 9"/>
        <xdr:cNvPicPr preferRelativeResize="1">
          <a:picLocks noChangeAspect="1"/>
        </xdr:cNvPicPr>
      </xdr:nvPicPr>
      <xdr:blipFill>
        <a:blip r:embed="rId2"/>
        <a:stretch>
          <a:fillRect/>
        </a:stretch>
      </xdr:blipFill>
      <xdr:spPr>
        <a:xfrm>
          <a:off x="1285875" y="2228850"/>
          <a:ext cx="457200" cy="142875"/>
        </a:xfrm>
        <a:prstGeom prst="rect">
          <a:avLst/>
        </a:prstGeom>
        <a:noFill/>
        <a:ln w="9525" cmpd="sng">
          <a:noFill/>
        </a:ln>
      </xdr:spPr>
    </xdr:pic>
    <xdr:clientData/>
  </xdr:twoCellAnchor>
  <xdr:twoCellAnchor editAs="oneCell">
    <xdr:from>
      <xdr:col>3</xdr:col>
      <xdr:colOff>47625</xdr:colOff>
      <xdr:row>14</xdr:row>
      <xdr:rowOff>38100</xdr:rowOff>
    </xdr:from>
    <xdr:to>
      <xdr:col>3</xdr:col>
      <xdr:colOff>504825</xdr:colOff>
      <xdr:row>14</xdr:row>
      <xdr:rowOff>180975</xdr:rowOff>
    </xdr:to>
    <xdr:pic>
      <xdr:nvPicPr>
        <xdr:cNvPr id="10" name="Picture 10"/>
        <xdr:cNvPicPr preferRelativeResize="1">
          <a:picLocks noChangeAspect="1"/>
        </xdr:cNvPicPr>
      </xdr:nvPicPr>
      <xdr:blipFill>
        <a:blip r:embed="rId2"/>
        <a:stretch>
          <a:fillRect/>
        </a:stretch>
      </xdr:blipFill>
      <xdr:spPr>
        <a:xfrm>
          <a:off x="1285875" y="3143250"/>
          <a:ext cx="457200" cy="142875"/>
        </a:xfrm>
        <a:prstGeom prst="rect">
          <a:avLst/>
        </a:prstGeom>
        <a:noFill/>
        <a:ln w="9525" cmpd="sng">
          <a:noFill/>
        </a:ln>
      </xdr:spPr>
    </xdr:pic>
    <xdr:clientData/>
  </xdr:twoCellAnchor>
  <xdr:twoCellAnchor editAs="oneCell">
    <xdr:from>
      <xdr:col>3</xdr:col>
      <xdr:colOff>47625</xdr:colOff>
      <xdr:row>15</xdr:row>
      <xdr:rowOff>38100</xdr:rowOff>
    </xdr:from>
    <xdr:to>
      <xdr:col>3</xdr:col>
      <xdr:colOff>504825</xdr:colOff>
      <xdr:row>15</xdr:row>
      <xdr:rowOff>180975</xdr:rowOff>
    </xdr:to>
    <xdr:pic>
      <xdr:nvPicPr>
        <xdr:cNvPr id="11" name="Picture 11"/>
        <xdr:cNvPicPr preferRelativeResize="1">
          <a:picLocks noChangeAspect="1"/>
        </xdr:cNvPicPr>
      </xdr:nvPicPr>
      <xdr:blipFill>
        <a:blip r:embed="rId2"/>
        <a:stretch>
          <a:fillRect/>
        </a:stretch>
      </xdr:blipFill>
      <xdr:spPr>
        <a:xfrm>
          <a:off x="1285875" y="3371850"/>
          <a:ext cx="457200" cy="142875"/>
        </a:xfrm>
        <a:prstGeom prst="rect">
          <a:avLst/>
        </a:prstGeom>
        <a:noFill/>
        <a:ln w="9525" cmpd="sng">
          <a:noFill/>
        </a:ln>
      </xdr:spPr>
    </xdr:pic>
    <xdr:clientData/>
  </xdr:twoCellAnchor>
  <xdr:twoCellAnchor editAs="oneCell">
    <xdr:from>
      <xdr:col>3</xdr:col>
      <xdr:colOff>47625</xdr:colOff>
      <xdr:row>11</xdr:row>
      <xdr:rowOff>38100</xdr:rowOff>
    </xdr:from>
    <xdr:to>
      <xdr:col>3</xdr:col>
      <xdr:colOff>504825</xdr:colOff>
      <xdr:row>11</xdr:row>
      <xdr:rowOff>180975</xdr:rowOff>
    </xdr:to>
    <xdr:pic>
      <xdr:nvPicPr>
        <xdr:cNvPr id="12" name="Picture 12"/>
        <xdr:cNvPicPr preferRelativeResize="1">
          <a:picLocks noChangeAspect="1"/>
        </xdr:cNvPicPr>
      </xdr:nvPicPr>
      <xdr:blipFill>
        <a:blip r:embed="rId2"/>
        <a:stretch>
          <a:fillRect/>
        </a:stretch>
      </xdr:blipFill>
      <xdr:spPr>
        <a:xfrm>
          <a:off x="1285875" y="2457450"/>
          <a:ext cx="457200" cy="142875"/>
        </a:xfrm>
        <a:prstGeom prst="rect">
          <a:avLst/>
        </a:prstGeom>
        <a:noFill/>
        <a:ln w="9525" cmpd="sng">
          <a:noFill/>
        </a:ln>
      </xdr:spPr>
    </xdr:pic>
    <xdr:clientData/>
  </xdr:twoCellAnchor>
  <xdr:twoCellAnchor editAs="oneCell">
    <xdr:from>
      <xdr:col>3</xdr:col>
      <xdr:colOff>47625</xdr:colOff>
      <xdr:row>16</xdr:row>
      <xdr:rowOff>38100</xdr:rowOff>
    </xdr:from>
    <xdr:to>
      <xdr:col>3</xdr:col>
      <xdr:colOff>504825</xdr:colOff>
      <xdr:row>16</xdr:row>
      <xdr:rowOff>180975</xdr:rowOff>
    </xdr:to>
    <xdr:pic>
      <xdr:nvPicPr>
        <xdr:cNvPr id="13" name="Picture 13"/>
        <xdr:cNvPicPr preferRelativeResize="1">
          <a:picLocks noChangeAspect="1"/>
        </xdr:cNvPicPr>
      </xdr:nvPicPr>
      <xdr:blipFill>
        <a:blip r:embed="rId2"/>
        <a:stretch>
          <a:fillRect/>
        </a:stretch>
      </xdr:blipFill>
      <xdr:spPr>
        <a:xfrm>
          <a:off x="1285875" y="3600450"/>
          <a:ext cx="4572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476250</xdr:colOff>
      <xdr:row>22</xdr:row>
      <xdr:rowOff>85725</xdr:rowOff>
    </xdr:to>
    <xdr:pic>
      <xdr:nvPicPr>
        <xdr:cNvPr id="1" name="Picture 1"/>
        <xdr:cNvPicPr preferRelativeResize="1">
          <a:picLocks noChangeAspect="1"/>
        </xdr:cNvPicPr>
      </xdr:nvPicPr>
      <xdr:blipFill>
        <a:blip r:embed="rId1"/>
        <a:stretch>
          <a:fillRect/>
        </a:stretch>
      </xdr:blipFill>
      <xdr:spPr>
        <a:xfrm>
          <a:off x="609600" y="161925"/>
          <a:ext cx="6572250" cy="3486150"/>
        </a:xfrm>
        <a:prstGeom prst="rect">
          <a:avLst/>
        </a:prstGeom>
        <a:blipFill>
          <a:blip r:embed="rId3"/>
          <a:srcRect/>
          <a:stretch>
            <a:fillRect/>
          </a:stretch>
        </a:blipFill>
        <a:ln w="63500" cmpd="sng">
          <a:solidFill>
            <a:srgbClr val="000000"/>
          </a:solidFill>
          <a:headEnd type="none"/>
          <a:tailEnd type="none"/>
        </a:ln>
      </xdr:spPr>
    </xdr:pic>
    <xdr:clientData/>
  </xdr:twoCellAnchor>
  <xdr:twoCellAnchor editAs="oneCell">
    <xdr:from>
      <xdr:col>10</xdr:col>
      <xdr:colOff>104775</xdr:colOff>
      <xdr:row>8</xdr:row>
      <xdr:rowOff>66675</xdr:rowOff>
    </xdr:from>
    <xdr:to>
      <xdr:col>12</xdr:col>
      <xdr:colOff>523875</xdr:colOff>
      <xdr:row>17</xdr:row>
      <xdr:rowOff>38100</xdr:rowOff>
    </xdr:to>
    <xdr:pic>
      <xdr:nvPicPr>
        <xdr:cNvPr id="2" name="Picture 3"/>
        <xdr:cNvPicPr preferRelativeResize="1">
          <a:picLocks noChangeAspect="1"/>
        </xdr:cNvPicPr>
      </xdr:nvPicPr>
      <xdr:blipFill>
        <a:blip r:embed="rId2"/>
        <a:stretch>
          <a:fillRect/>
        </a:stretch>
      </xdr:blipFill>
      <xdr:spPr>
        <a:xfrm>
          <a:off x="6200775" y="1362075"/>
          <a:ext cx="1638300" cy="1428750"/>
        </a:xfrm>
        <a:prstGeom prst="rect">
          <a:avLst/>
        </a:prstGeom>
        <a:noFill/>
        <a:ln w="381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82</v>
      </c>
    </row>
    <row r="3" ht="12.75" customHeight="1">
      <c r="A3" s="79" t="s">
        <v>39</v>
      </c>
    </row>
    <row r="4" ht="26.25">
      <c r="A4" s="79" t="s">
        <v>84</v>
      </c>
    </row>
    <row r="5" ht="12.75" customHeight="1">
      <c r="A5" s="79" t="s">
        <v>39</v>
      </c>
    </row>
    <row r="6" ht="12.75">
      <c r="A6" s="80" t="s">
        <v>77</v>
      </c>
    </row>
    <row r="7" ht="12.75">
      <c r="A7" s="80"/>
    </row>
    <row r="8" ht="12.75">
      <c r="A8" s="81" t="s">
        <v>72</v>
      </c>
    </row>
    <row r="9" ht="26.25">
      <c r="A9" s="81" t="s">
        <v>81</v>
      </c>
    </row>
    <row r="10" ht="39">
      <c r="A10" s="81" t="s">
        <v>102</v>
      </c>
    </row>
    <row r="11" ht="26.25">
      <c r="A11" s="81" t="s">
        <v>78</v>
      </c>
    </row>
    <row r="12" ht="12.75">
      <c r="A12" s="81" t="s">
        <v>79</v>
      </c>
    </row>
    <row r="13" ht="12.75">
      <c r="A13" s="81"/>
    </row>
    <row r="14" ht="12.75">
      <c r="A14" s="80" t="s">
        <v>85</v>
      </c>
    </row>
    <row r="15" ht="12.75">
      <c r="A15" s="80"/>
    </row>
    <row r="16" ht="12.75">
      <c r="A16" s="79" t="s">
        <v>40</v>
      </c>
    </row>
    <row r="17" ht="12.75">
      <c r="A17" s="79" t="s">
        <v>67</v>
      </c>
    </row>
    <row r="18" ht="12.75">
      <c r="A18" s="79" t="s">
        <v>66</v>
      </c>
    </row>
    <row r="19" ht="12.75">
      <c r="A19" s="81"/>
    </row>
    <row r="20" ht="12.75" customHeight="1">
      <c r="A20" s="77" t="s">
        <v>80</v>
      </c>
    </row>
    <row r="21" ht="12.75">
      <c r="A21" s="79"/>
    </row>
    <row r="22" ht="12.75" customHeight="1">
      <c r="A22" s="79" t="s">
        <v>86</v>
      </c>
    </row>
    <row r="23" ht="29.25" customHeight="1">
      <c r="A23" s="79" t="s">
        <v>87</v>
      </c>
    </row>
    <row r="24" ht="25.5" customHeight="1">
      <c r="A24" s="79" t="s">
        <v>97</v>
      </c>
    </row>
    <row r="25" ht="25.5" customHeight="1">
      <c r="A25" s="79" t="s">
        <v>68</v>
      </c>
    </row>
    <row r="26" ht="25.5" customHeight="1">
      <c r="A26" s="79" t="s">
        <v>64</v>
      </c>
    </row>
    <row r="27" ht="39">
      <c r="A27" s="79" t="s">
        <v>88</v>
      </c>
    </row>
    <row r="28" ht="12.75" customHeight="1">
      <c r="A28" s="79" t="s">
        <v>70</v>
      </c>
    </row>
    <row r="29" ht="12.75">
      <c r="A29" s="79"/>
    </row>
    <row r="30" ht="12.75" customHeight="1">
      <c r="A30" s="77" t="s">
        <v>41</v>
      </c>
    </row>
    <row r="31" ht="12.75">
      <c r="A31" s="79"/>
    </row>
    <row r="32" ht="25.5" customHeight="1">
      <c r="A32" s="79" t="s">
        <v>42</v>
      </c>
    </row>
    <row r="33" ht="25.5" customHeight="1">
      <c r="A33" s="79" t="s">
        <v>92</v>
      </c>
    </row>
    <row r="34" ht="12.75" customHeight="1">
      <c r="A34" s="79" t="s">
        <v>43</v>
      </c>
    </row>
    <row r="35" ht="60.75" customHeight="1">
      <c r="A35" s="79" t="s">
        <v>93</v>
      </c>
    </row>
    <row r="36" ht="25.5" customHeight="1">
      <c r="A36" s="79" t="s">
        <v>44</v>
      </c>
    </row>
    <row r="37" ht="12.75">
      <c r="A37" s="79"/>
    </row>
    <row r="38" ht="12.75" customHeight="1">
      <c r="A38" s="77" t="s">
        <v>69</v>
      </c>
    </row>
    <row r="39" ht="12.75">
      <c r="A39" s="79"/>
    </row>
    <row r="40" ht="38.25" customHeight="1">
      <c r="A40" s="79" t="s">
        <v>89</v>
      </c>
    </row>
    <row r="41" ht="12.75" customHeight="1">
      <c r="A41" s="79" t="s">
        <v>71</v>
      </c>
    </row>
    <row r="42" ht="36.75" customHeight="1">
      <c r="A42" s="79" t="s">
        <v>90</v>
      </c>
    </row>
    <row r="43" ht="12.75" customHeight="1">
      <c r="A43" s="79" t="s">
        <v>45</v>
      </c>
    </row>
    <row r="44" ht="12.75" customHeight="1">
      <c r="A44" s="79" t="s">
        <v>91</v>
      </c>
    </row>
    <row r="45" ht="25.5" customHeight="1">
      <c r="A45" s="79" t="s">
        <v>65</v>
      </c>
    </row>
    <row r="46" ht="39" customHeight="1">
      <c r="A46" s="79" t="s">
        <v>46</v>
      </c>
    </row>
    <row r="47" ht="12.75">
      <c r="A47" s="79"/>
    </row>
    <row r="48" ht="12.75" customHeight="1">
      <c r="A48" s="77" t="s">
        <v>47</v>
      </c>
    </row>
    <row r="49" ht="12.75">
      <c r="A49" s="79"/>
    </row>
    <row r="50" ht="15.75" customHeight="1">
      <c r="A50" s="79" t="s">
        <v>95</v>
      </c>
    </row>
    <row r="51" ht="12.75">
      <c r="A51" s="79" t="s">
        <v>96</v>
      </c>
    </row>
    <row r="52" ht="26.25">
      <c r="A52" s="79" t="s">
        <v>94</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80" t="s">
        <v>28</v>
      </c>
      <c r="E1" s="180"/>
      <c r="F1" s="31"/>
      <c r="G1" s="180" t="s">
        <v>29</v>
      </c>
      <c r="H1" s="180"/>
    </row>
    <row r="2" spans="4:18" ht="12.75">
      <c r="D2" s="31" t="s">
        <v>30</v>
      </c>
      <c r="E2" s="31" t="s">
        <v>31</v>
      </c>
      <c r="F2" s="31"/>
      <c r="G2" s="31" t="s">
        <v>30</v>
      </c>
      <c r="H2" s="31" t="s">
        <v>31</v>
      </c>
      <c r="R2"/>
    </row>
    <row r="3" spans="4:8" ht="12.75">
      <c r="D3" s="11">
        <v>2</v>
      </c>
      <c r="E3" s="11">
        <v>50</v>
      </c>
      <c r="G3" s="11">
        <v>1</v>
      </c>
      <c r="H3" s="11">
        <v>25</v>
      </c>
    </row>
    <row r="4" spans="2:17" ht="18" customHeight="1">
      <c r="B4" s="33">
        <v>14</v>
      </c>
      <c r="C4" s="33" t="s">
        <v>51</v>
      </c>
      <c r="D4" s="43"/>
      <c r="E4" s="44"/>
      <c r="F4" s="45"/>
      <c r="G4" s="43"/>
      <c r="H4" s="45"/>
      <c r="I4" s="43"/>
      <c r="J4" s="46"/>
      <c r="K4" s="43"/>
      <c r="L4" s="45"/>
      <c r="M4" s="43"/>
      <c r="N4" s="46"/>
      <c r="O4" s="43"/>
      <c r="P4" s="45"/>
      <c r="Q4" s="43"/>
    </row>
    <row r="5" spans="1:18" ht="12.75">
      <c r="A5" s="29" t="s">
        <v>27</v>
      </c>
      <c r="B5" s="29" t="s">
        <v>20</v>
      </c>
      <c r="C5" s="167"/>
      <c r="D5" s="168"/>
      <c r="E5" s="169"/>
      <c r="G5" s="170"/>
      <c r="H5" s="168"/>
      <c r="I5" s="169"/>
      <c r="K5" s="164"/>
      <c r="L5" s="165"/>
      <c r="M5" s="166"/>
      <c r="O5" s="177"/>
      <c r="P5" s="178"/>
      <c r="Q5" s="179"/>
      <c r="R5" s="29" t="s">
        <v>76</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109</v>
      </c>
      <c r="D7" s="11">
        <v>19.75</v>
      </c>
      <c r="E7" s="11"/>
      <c r="F7" s="13"/>
      <c r="G7" t="s">
        <v>107</v>
      </c>
      <c r="H7" s="11">
        <v>8.45</v>
      </c>
      <c r="I7" s="11"/>
      <c r="J7" s="22"/>
      <c r="K7" t="s">
        <v>103</v>
      </c>
      <c r="L7" s="11">
        <v>21.75</v>
      </c>
      <c r="M7" s="11"/>
      <c r="N7" s="22"/>
      <c r="O7" t="s">
        <v>112</v>
      </c>
      <c r="P7" s="11">
        <v>20.1</v>
      </c>
      <c r="Q7" s="11"/>
      <c r="R7" s="17">
        <f>IF(((SUM(D7:Q7))*100)&lt;&gt;INT((SUM(D7:Q7)*100)),"Too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112</v>
      </c>
      <c r="D8" s="11">
        <v>21.45</v>
      </c>
      <c r="E8" s="11"/>
      <c r="F8" s="13"/>
      <c r="G8" t="s">
        <v>109</v>
      </c>
      <c r="H8" s="11">
        <v>19.15</v>
      </c>
      <c r="I8" s="11"/>
      <c r="J8" s="22"/>
      <c r="K8" t="s">
        <v>107</v>
      </c>
      <c r="L8" s="11">
        <v>19.25</v>
      </c>
      <c r="M8" s="11"/>
      <c r="N8" s="22"/>
      <c r="O8" t="s">
        <v>103</v>
      </c>
      <c r="P8" s="11">
        <v>22.1</v>
      </c>
      <c r="Q8" s="11"/>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111</v>
      </c>
      <c r="D9" s="11">
        <v>18.6</v>
      </c>
      <c r="E9" s="11">
        <v>8.29</v>
      </c>
      <c r="F9" s="13"/>
      <c r="G9" t="s">
        <v>114</v>
      </c>
      <c r="H9" s="11">
        <v>15.2</v>
      </c>
      <c r="I9" s="11">
        <v>9.8</v>
      </c>
      <c r="J9" s="22"/>
      <c r="K9" t="s">
        <v>106</v>
      </c>
      <c r="L9" s="11">
        <v>19.3</v>
      </c>
      <c r="M9" s="11">
        <v>7.9</v>
      </c>
      <c r="N9" s="22"/>
      <c r="O9" t="s">
        <v>110</v>
      </c>
      <c r="P9" s="11">
        <v>20.3</v>
      </c>
      <c r="Q9" s="11">
        <v>8.29</v>
      </c>
      <c r="R9" s="17">
        <f t="shared" si="1"/>
      </c>
      <c r="S9" s="20"/>
      <c r="T9" s="20"/>
      <c r="U9" s="20"/>
      <c r="V9" s="20"/>
      <c r="W9" s="20"/>
      <c r="X9" s="20"/>
      <c r="Y9" s="20"/>
      <c r="Z9" s="20"/>
      <c r="AA9" s="20"/>
      <c r="AB9" s="20"/>
      <c r="AC9" s="20"/>
      <c r="AD9" s="20"/>
      <c r="AE9" s="20"/>
    </row>
    <row r="10" spans="1:31" ht="12.75">
      <c r="A10" s="3" t="str">
        <f t="shared" si="0"/>
        <v>OK</v>
      </c>
      <c r="B10" s="21">
        <v>4</v>
      </c>
      <c r="C10" t="s">
        <v>110</v>
      </c>
      <c r="D10" s="11">
        <v>19.55</v>
      </c>
      <c r="E10" s="11">
        <v>8.32</v>
      </c>
      <c r="F10" s="13"/>
      <c r="G10" t="s">
        <v>111</v>
      </c>
      <c r="H10" s="11">
        <v>17.1</v>
      </c>
      <c r="I10" s="11">
        <v>8.36</v>
      </c>
      <c r="J10" s="22"/>
      <c r="K10" t="s">
        <v>114</v>
      </c>
      <c r="L10" s="11">
        <v>19.8</v>
      </c>
      <c r="M10" s="11">
        <v>8.18</v>
      </c>
      <c r="N10" s="22"/>
      <c r="O10" t="s">
        <v>106</v>
      </c>
      <c r="P10" s="11">
        <v>20.35</v>
      </c>
      <c r="Q10" s="11">
        <v>7.4</v>
      </c>
      <c r="R10" s="17">
        <f t="shared" si="1"/>
      </c>
      <c r="S10" s="20"/>
      <c r="T10" s="20"/>
      <c r="U10" s="20"/>
      <c r="V10" s="20"/>
      <c r="W10" s="20"/>
      <c r="X10" s="20"/>
      <c r="Y10" s="20"/>
      <c r="Z10" s="20"/>
      <c r="AA10" s="20"/>
      <c r="AB10" s="20"/>
      <c r="AC10" s="20"/>
      <c r="AD10" s="20"/>
      <c r="AE10" s="20"/>
    </row>
    <row r="11" spans="1:37" ht="12.75">
      <c r="A11" s="3">
        <f t="shared" si="0"/>
      </c>
      <c r="B11" s="21">
        <v>5</v>
      </c>
      <c r="C11" t="s">
        <v>105</v>
      </c>
      <c r="D11" s="11">
        <v>19.25</v>
      </c>
      <c r="E11" s="11">
        <v>8.14</v>
      </c>
      <c r="F11" s="13"/>
      <c r="G11" t="s">
        <v>104</v>
      </c>
      <c r="H11" s="11">
        <v>20.55</v>
      </c>
      <c r="I11" s="11">
        <v>8.05</v>
      </c>
      <c r="J11" s="22"/>
      <c r="K11" t="s">
        <v>113</v>
      </c>
      <c r="L11" s="11">
        <v>19.55</v>
      </c>
      <c r="M11" s="11">
        <v>8.07</v>
      </c>
      <c r="N11" s="22"/>
      <c r="O11" t="s">
        <v>63</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11">
        <v>0</v>
      </c>
      <c r="F12" s="13"/>
      <c r="G12" t="s">
        <v>105</v>
      </c>
      <c r="H12" s="11">
        <v>18.6</v>
      </c>
      <c r="I12" s="11">
        <v>8.73</v>
      </c>
      <c r="J12" s="22"/>
      <c r="K12" t="s">
        <v>104</v>
      </c>
      <c r="L12" s="11">
        <v>20.3</v>
      </c>
      <c r="M12" s="11">
        <v>7.77</v>
      </c>
      <c r="N12" s="22"/>
      <c r="O12" t="s">
        <v>113</v>
      </c>
      <c r="P12" s="11">
        <v>20.9</v>
      </c>
      <c r="Q12" s="11">
        <v>8.13</v>
      </c>
      <c r="R12" s="17">
        <f t="shared" si="1"/>
      </c>
      <c r="S12" s="20"/>
      <c r="T12" s="20"/>
      <c r="U12" s="20"/>
      <c r="V12" s="20"/>
      <c r="W12" s="20"/>
      <c r="X12" s="20"/>
      <c r="Y12" s="20"/>
      <c r="Z12" s="20"/>
      <c r="AA12" s="20"/>
      <c r="AB12" s="20"/>
      <c r="AC12" s="20"/>
      <c r="AD12" s="20"/>
      <c r="AE12" s="20"/>
    </row>
    <row r="13" spans="1:31" ht="12.75">
      <c r="A13" s="3" t="str">
        <f t="shared" si="0"/>
        <v>OK</v>
      </c>
      <c r="B13" s="21">
        <v>7</v>
      </c>
      <c r="C13" t="s">
        <v>108</v>
      </c>
      <c r="D13" s="11">
        <v>19.55</v>
      </c>
      <c r="E13" s="11">
        <v>7.62</v>
      </c>
      <c r="F13" s="13"/>
      <c r="G13" t="s">
        <v>115</v>
      </c>
      <c r="H13" s="11">
        <v>17.7</v>
      </c>
      <c r="I13" s="11">
        <v>8.54</v>
      </c>
      <c r="J13" s="22"/>
      <c r="K13" t="s">
        <v>109</v>
      </c>
      <c r="L13" s="11">
        <v>20.7</v>
      </c>
      <c r="M13" s="11">
        <v>7.96</v>
      </c>
      <c r="N13" s="22"/>
      <c r="O13" t="s">
        <v>107</v>
      </c>
      <c r="P13" s="11">
        <v>21.15</v>
      </c>
      <c r="Q13" s="11">
        <v>8.13</v>
      </c>
      <c r="R13" s="17">
        <f t="shared" si="1"/>
      </c>
      <c r="S13" s="20"/>
      <c r="T13" s="20"/>
      <c r="U13" s="20"/>
      <c r="V13" s="20"/>
      <c r="W13" s="20"/>
      <c r="X13" s="20"/>
      <c r="Y13" s="20"/>
      <c r="Z13" s="20"/>
      <c r="AA13" s="20"/>
      <c r="AB13" s="20"/>
      <c r="AC13" s="20"/>
      <c r="AD13" s="20"/>
      <c r="AE13" s="20"/>
    </row>
    <row r="14" spans="1:31" ht="12.75">
      <c r="A14" s="3" t="str">
        <f t="shared" si="0"/>
        <v>OK</v>
      </c>
      <c r="B14" s="21">
        <v>8</v>
      </c>
      <c r="C14" t="s">
        <v>107</v>
      </c>
      <c r="D14" s="11">
        <v>19.1</v>
      </c>
      <c r="E14" s="11">
        <v>7.78</v>
      </c>
      <c r="F14" s="13"/>
      <c r="G14" t="s">
        <v>108</v>
      </c>
      <c r="H14" s="11">
        <v>18.15</v>
      </c>
      <c r="I14" s="11">
        <v>8.11</v>
      </c>
      <c r="J14" s="22"/>
      <c r="K14" t="s">
        <v>115</v>
      </c>
      <c r="L14" s="11">
        <v>19.15</v>
      </c>
      <c r="M14" s="11">
        <v>8.35</v>
      </c>
      <c r="N14" s="22"/>
      <c r="O14" t="s">
        <v>109</v>
      </c>
      <c r="P14" s="11">
        <v>21.8</v>
      </c>
      <c r="Q14" s="11">
        <v>7.68</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103</v>
      </c>
      <c r="D15" s="11">
        <v>24.5</v>
      </c>
      <c r="E15" s="11">
        <v>6.81</v>
      </c>
      <c r="F15" s="13"/>
      <c r="G15" t="s">
        <v>112</v>
      </c>
      <c r="H15" s="11">
        <v>20.55</v>
      </c>
      <c r="I15" s="11">
        <v>7.98</v>
      </c>
      <c r="J15" s="22"/>
      <c r="K15" t="s">
        <v>108</v>
      </c>
      <c r="L15" s="11">
        <v>20.2</v>
      </c>
      <c r="M15" s="11">
        <v>7.25</v>
      </c>
      <c r="N15" s="22"/>
      <c r="O15" t="s">
        <v>115</v>
      </c>
      <c r="P15" s="11">
        <v>19.85</v>
      </c>
      <c r="Q15" s="11">
        <v>8.24</v>
      </c>
      <c r="R15" s="17">
        <f aca="true" t="shared" si="3" ref="R15:R20">IF(((SUM(D15:Q15))*100)&lt;&gt;INT((SUM(D15:Q15)*100)),"Too many dec places","")</f>
      </c>
      <c r="S15" s="20"/>
      <c r="T15" s="20"/>
      <c r="U15" s="20"/>
      <c r="V15" s="20"/>
      <c r="W15" s="20"/>
      <c r="X15" s="20"/>
      <c r="Y15" s="20"/>
      <c r="Z15" s="20"/>
      <c r="AA15" s="20"/>
      <c r="AB15" s="20"/>
      <c r="AC15" s="20"/>
      <c r="AD15" s="20"/>
      <c r="AE15" s="20"/>
    </row>
    <row r="16" spans="1:31" ht="12.75">
      <c r="A16" s="3" t="str">
        <f t="shared" si="2"/>
        <v>OK</v>
      </c>
      <c r="B16" s="21">
        <v>10</v>
      </c>
      <c r="C16" t="s">
        <v>115</v>
      </c>
      <c r="D16" s="11">
        <v>19.2</v>
      </c>
      <c r="E16" s="11">
        <v>8.41</v>
      </c>
      <c r="F16" s="13"/>
      <c r="G16" t="s">
        <v>103</v>
      </c>
      <c r="H16" s="11">
        <v>19.85</v>
      </c>
      <c r="I16" s="11">
        <v>7.02</v>
      </c>
      <c r="J16" s="22"/>
      <c r="K16" t="s">
        <v>112</v>
      </c>
      <c r="L16" s="11">
        <v>20.85</v>
      </c>
      <c r="M16" s="11">
        <v>7.51</v>
      </c>
      <c r="N16" s="22"/>
      <c r="O16" t="s">
        <v>108</v>
      </c>
      <c r="P16" s="11">
        <v>21.8</v>
      </c>
      <c r="Q16" s="11">
        <v>7.46</v>
      </c>
      <c r="R16" s="17">
        <f t="shared" si="3"/>
      </c>
      <c r="S16" s="20"/>
      <c r="T16" s="20"/>
      <c r="U16" s="20"/>
      <c r="V16" s="20"/>
      <c r="W16" s="20"/>
      <c r="X16" s="20"/>
      <c r="Y16" s="20"/>
      <c r="Z16" s="20"/>
      <c r="AA16" s="20"/>
      <c r="AB16" s="20"/>
      <c r="AC16" s="20"/>
      <c r="AD16" s="20"/>
      <c r="AE16" s="20"/>
    </row>
    <row r="17" spans="1:31" ht="12.75">
      <c r="A17" s="3">
        <f t="shared" si="2"/>
      </c>
      <c r="B17" s="21">
        <v>11</v>
      </c>
      <c r="C17" t="s">
        <v>106</v>
      </c>
      <c r="D17" s="11">
        <v>16.1</v>
      </c>
      <c r="E17" s="11">
        <v>8.06</v>
      </c>
      <c r="F17" s="13"/>
      <c r="G17" t="s">
        <v>63</v>
      </c>
      <c r="H17" s="11">
        <v>0</v>
      </c>
      <c r="I17" s="11">
        <v>0</v>
      </c>
      <c r="J17" s="22"/>
      <c r="K17" t="s">
        <v>111</v>
      </c>
      <c r="L17" s="11">
        <v>20.2</v>
      </c>
      <c r="M17" s="11">
        <v>8.25</v>
      </c>
      <c r="N17" s="22"/>
      <c r="O17" t="s">
        <v>104</v>
      </c>
      <c r="P17" s="11">
        <v>18.65</v>
      </c>
      <c r="Q17" s="11">
        <v>8.01</v>
      </c>
      <c r="R17" s="17">
        <f t="shared" si="3"/>
      </c>
      <c r="S17" s="20"/>
      <c r="T17" s="20"/>
      <c r="U17" s="20"/>
      <c r="V17" s="20"/>
      <c r="W17" s="20"/>
      <c r="X17" s="20"/>
      <c r="Y17" s="20"/>
      <c r="Z17" s="20"/>
      <c r="AA17" s="20"/>
      <c r="AB17" s="20"/>
      <c r="AC17" s="20"/>
      <c r="AD17" s="20"/>
      <c r="AE17" s="20"/>
    </row>
    <row r="18" spans="1:31" ht="12.75">
      <c r="A18" s="3">
        <f t="shared" si="2"/>
      </c>
      <c r="B18" s="21">
        <v>12</v>
      </c>
      <c r="C18" t="s">
        <v>104</v>
      </c>
      <c r="D18" s="11">
        <v>18.55</v>
      </c>
      <c r="E18" s="11">
        <v>7.93</v>
      </c>
      <c r="F18" s="13"/>
      <c r="G18" t="s">
        <v>106</v>
      </c>
      <c r="H18" s="11">
        <v>17.55</v>
      </c>
      <c r="I18" s="11">
        <v>8.46</v>
      </c>
      <c r="J18" s="22"/>
      <c r="K18" t="s">
        <v>63</v>
      </c>
      <c r="L18" s="11">
        <v>0</v>
      </c>
      <c r="M18" s="11">
        <v>0</v>
      </c>
      <c r="N18" s="22"/>
      <c r="O18" t="s">
        <v>111</v>
      </c>
      <c r="P18" s="11">
        <v>21.55</v>
      </c>
      <c r="Q18" s="11">
        <v>7.56</v>
      </c>
      <c r="R18" s="17">
        <f t="shared" si="3"/>
      </c>
      <c r="S18" s="20"/>
      <c r="T18" s="20"/>
      <c r="U18" s="20"/>
      <c r="V18" s="20"/>
      <c r="W18" s="20"/>
      <c r="X18" s="20"/>
      <c r="Y18" s="20"/>
      <c r="Z18" s="20"/>
      <c r="AA18" s="20"/>
      <c r="AB18" s="20"/>
      <c r="AC18" s="20"/>
      <c r="AD18" s="20"/>
      <c r="AE18" s="20"/>
    </row>
    <row r="19" spans="1:31" ht="12.75">
      <c r="A19" s="3" t="str">
        <f t="shared" si="2"/>
        <v>OK</v>
      </c>
      <c r="B19" s="21">
        <v>13</v>
      </c>
      <c r="C19" t="s">
        <v>113</v>
      </c>
      <c r="D19" s="11">
        <v>19.45</v>
      </c>
      <c r="E19" s="11">
        <v>8.38</v>
      </c>
      <c r="F19" s="13"/>
      <c r="G19" t="s">
        <v>110</v>
      </c>
      <c r="H19" s="11">
        <v>17.9</v>
      </c>
      <c r="I19" s="11">
        <v>9.11</v>
      </c>
      <c r="J19" s="22"/>
      <c r="K19" t="s">
        <v>105</v>
      </c>
      <c r="L19" s="11">
        <v>17.85</v>
      </c>
      <c r="M19" s="11">
        <v>8.46</v>
      </c>
      <c r="N19" s="22"/>
      <c r="O19" t="s">
        <v>114</v>
      </c>
      <c r="P19" s="11">
        <v>18.9</v>
      </c>
      <c r="Q19" s="11">
        <v>8.09</v>
      </c>
      <c r="R19" s="17">
        <f t="shared" si="3"/>
      </c>
      <c r="S19" s="20"/>
      <c r="T19" s="20"/>
      <c r="U19" s="20"/>
      <c r="V19" s="20"/>
      <c r="W19" s="20"/>
      <c r="X19" s="20"/>
      <c r="Y19" s="20"/>
      <c r="Z19" s="20"/>
      <c r="AA19" s="20"/>
      <c r="AB19" s="20"/>
      <c r="AC19" s="20"/>
      <c r="AD19" s="20"/>
      <c r="AE19" s="20"/>
    </row>
    <row r="20" spans="1:31" ht="12.75">
      <c r="A20" s="3" t="str">
        <f t="shared" si="2"/>
        <v>OK</v>
      </c>
      <c r="B20" s="21">
        <v>14</v>
      </c>
      <c r="C20" t="s">
        <v>114</v>
      </c>
      <c r="D20" s="11">
        <v>17.2</v>
      </c>
      <c r="E20" s="11">
        <v>8.69</v>
      </c>
      <c r="F20" s="13"/>
      <c r="G20" t="s">
        <v>113</v>
      </c>
      <c r="H20" s="11">
        <v>18.1</v>
      </c>
      <c r="I20" s="11">
        <v>8.8</v>
      </c>
      <c r="J20" s="22"/>
      <c r="K20" t="s">
        <v>110</v>
      </c>
      <c r="L20" s="11">
        <v>18.35</v>
      </c>
      <c r="M20" s="11">
        <v>8.16</v>
      </c>
      <c r="N20" s="22"/>
      <c r="O20" t="s">
        <v>105</v>
      </c>
      <c r="P20" s="11">
        <v>20.15</v>
      </c>
      <c r="Q20" s="11">
        <v>8.44</v>
      </c>
      <c r="R20" s="17">
        <f t="shared" si="3"/>
      </c>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I7:I76 E7:E76 Q7:Q76 M7:M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73</v>
      </c>
      <c r="X3" s="58">
        <v>94.416</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75</v>
      </c>
      <c r="X4" s="54" t="s">
        <v>74</v>
      </c>
    </row>
    <row r="5" spans="1:24" ht="15" thickBot="1">
      <c r="A5" s="64"/>
      <c r="B5" t="s">
        <v>103</v>
      </c>
      <c r="C5" s="18"/>
      <c r="D5" s="11">
        <v>24.5</v>
      </c>
      <c r="E5" s="11">
        <v>6.81</v>
      </c>
      <c r="F5" s="11">
        <v>19.85</v>
      </c>
      <c r="G5" s="11">
        <v>7.02</v>
      </c>
      <c r="H5" s="11">
        <v>21.75</v>
      </c>
      <c r="I5" s="11"/>
      <c r="J5" s="11">
        <v>22.1</v>
      </c>
      <c r="K5" s="11"/>
      <c r="L5" s="55">
        <f aca="true" t="shared" si="0" ref="L5:L18">SUM(D5,F5,H5,J5)</f>
        <v>88.19999999999999</v>
      </c>
      <c r="M5" s="56">
        <f aca="true" t="shared" si="1" ref="M5:M18">IF(COUNT(D5,F5,H5,J5)=4,MINA(D5,F5,H5,J5),0)</f>
        <v>19.85</v>
      </c>
      <c r="N5" s="56">
        <f aca="true" t="shared" si="2" ref="N5:N18">SUM(L5-M5)</f>
        <v>68.35</v>
      </c>
      <c r="O5" s="56">
        <f aca="true" t="shared" si="3" ref="O5:O18">MAX(D5,F5,H5,J5)</f>
        <v>24.5</v>
      </c>
      <c r="P5" s="56">
        <f aca="true" t="shared" si="4" ref="P5:P18">MIN(E5,G5,I5,K5)</f>
        <v>6.81</v>
      </c>
      <c r="Q5" s="56"/>
      <c r="R5" s="56"/>
      <c r="S5" s="55">
        <v>0</v>
      </c>
      <c r="T5" s="56"/>
      <c r="U5" s="56">
        <f aca="true" t="shared" si="5" ref="U5:U18">MAX(O5,S5)</f>
        <v>24.5</v>
      </c>
      <c r="V5" s="56">
        <f aca="true" t="shared" si="6" ref="V5:V18">MIN(P5,T5)</f>
        <v>6.81</v>
      </c>
      <c r="W5" s="57">
        <f>IF(V5&lt;&gt;0,SUM($X$3/V5*12),"")</f>
        <v>166.3718061674009</v>
      </c>
      <c r="X5" s="57">
        <f>IF(V5&lt;&gt;0,SUM(3600/V5*$X$3/5280),"")</f>
        <v>9.452943532238688</v>
      </c>
    </row>
    <row r="6" spans="1:24" ht="15" thickBot="1">
      <c r="A6" s="66"/>
      <c r="B6" t="s">
        <v>112</v>
      </c>
      <c r="C6" s="15"/>
      <c r="D6" s="11">
        <v>21.45</v>
      </c>
      <c r="E6" s="11"/>
      <c r="F6" s="11">
        <v>20.55</v>
      </c>
      <c r="G6" s="11">
        <v>7.98</v>
      </c>
      <c r="H6" s="11">
        <v>20.85</v>
      </c>
      <c r="I6" s="11">
        <v>7.51</v>
      </c>
      <c r="J6" s="11">
        <v>20.1</v>
      </c>
      <c r="K6" s="11"/>
      <c r="L6" s="55">
        <f t="shared" si="0"/>
        <v>82.95</v>
      </c>
      <c r="M6" s="56">
        <f t="shared" si="1"/>
        <v>20.1</v>
      </c>
      <c r="N6" s="56">
        <f t="shared" si="2"/>
        <v>62.85</v>
      </c>
      <c r="O6" s="56">
        <f t="shared" si="3"/>
        <v>21.45</v>
      </c>
      <c r="P6" s="56">
        <f t="shared" si="4"/>
        <v>7.51</v>
      </c>
      <c r="Q6" s="56"/>
      <c r="R6" s="56"/>
      <c r="S6" s="55">
        <v>0</v>
      </c>
      <c r="T6" s="56"/>
      <c r="U6" s="56">
        <f t="shared" si="5"/>
        <v>21.45</v>
      </c>
      <c r="V6" s="56">
        <f t="shared" si="6"/>
        <v>7.51</v>
      </c>
      <c r="W6" s="57">
        <f aca="true" t="shared" si="7" ref="W6:W18">IF(V6&lt;&gt;0,SUM($X$3/V6*12),"")</f>
        <v>150.86444740346204</v>
      </c>
      <c r="X6" s="57">
        <f aca="true" t="shared" si="8" ref="X6:X18">IF(V6&lt;&gt;0,SUM(3600/V6*$X$3/5280),"")</f>
        <v>8.571843602469436</v>
      </c>
    </row>
    <row r="7" spans="1:24" ht="15" thickBot="1">
      <c r="A7" s="66"/>
      <c r="B7" t="s">
        <v>109</v>
      </c>
      <c r="C7" s="15"/>
      <c r="D7" s="11">
        <v>19.75</v>
      </c>
      <c r="E7" s="11"/>
      <c r="F7" s="11">
        <v>19.15</v>
      </c>
      <c r="G7" s="11"/>
      <c r="H7" s="11">
        <v>20.7</v>
      </c>
      <c r="I7" s="11">
        <v>7.96</v>
      </c>
      <c r="J7" s="11">
        <v>21.8</v>
      </c>
      <c r="K7" s="11">
        <v>7.68</v>
      </c>
      <c r="L7" s="55">
        <f t="shared" si="0"/>
        <v>81.39999999999999</v>
      </c>
      <c r="M7" s="56">
        <f t="shared" si="1"/>
        <v>19.15</v>
      </c>
      <c r="N7" s="56">
        <f t="shared" si="2"/>
        <v>62.24999999999999</v>
      </c>
      <c r="O7" s="56">
        <f t="shared" si="3"/>
        <v>21.8</v>
      </c>
      <c r="P7" s="56">
        <f t="shared" si="4"/>
        <v>7.68</v>
      </c>
      <c r="Q7" s="56"/>
      <c r="R7" s="56"/>
      <c r="S7" s="55">
        <v>0</v>
      </c>
      <c r="T7" s="56"/>
      <c r="U7" s="56">
        <f t="shared" si="5"/>
        <v>21.8</v>
      </c>
      <c r="V7" s="56">
        <f t="shared" si="6"/>
        <v>7.68</v>
      </c>
      <c r="W7" s="57">
        <f t="shared" si="7"/>
        <v>147.52499999999998</v>
      </c>
      <c r="X7" s="57">
        <f t="shared" si="8"/>
        <v>8.382102272727273</v>
      </c>
    </row>
    <row r="8" spans="1:24" ht="15" thickBot="1">
      <c r="A8" s="66"/>
      <c r="B8" t="s">
        <v>108</v>
      </c>
      <c r="C8" s="15"/>
      <c r="D8" s="11">
        <v>19.55</v>
      </c>
      <c r="E8" s="11">
        <v>7.62</v>
      </c>
      <c r="F8" s="11">
        <v>18.15</v>
      </c>
      <c r="G8" s="11">
        <v>8.11</v>
      </c>
      <c r="H8" s="11">
        <v>20.2</v>
      </c>
      <c r="I8" s="11">
        <v>7.25</v>
      </c>
      <c r="J8" s="11">
        <v>21.8</v>
      </c>
      <c r="K8" s="11">
        <v>7.46</v>
      </c>
      <c r="L8" s="55">
        <f t="shared" si="0"/>
        <v>79.7</v>
      </c>
      <c r="M8" s="56">
        <f t="shared" si="1"/>
        <v>18.15</v>
      </c>
      <c r="N8" s="56">
        <f t="shared" si="2"/>
        <v>61.550000000000004</v>
      </c>
      <c r="O8" s="56">
        <f t="shared" si="3"/>
        <v>21.8</v>
      </c>
      <c r="P8" s="56">
        <f t="shared" si="4"/>
        <v>7.25</v>
      </c>
      <c r="Q8" s="56"/>
      <c r="R8" s="56"/>
      <c r="S8" s="55">
        <v>0</v>
      </c>
      <c r="T8" s="56"/>
      <c r="U8" s="56">
        <f t="shared" si="5"/>
        <v>21.8</v>
      </c>
      <c r="V8" s="56">
        <f t="shared" si="6"/>
        <v>7.25</v>
      </c>
      <c r="W8" s="57">
        <f t="shared" si="7"/>
        <v>156.27475862068965</v>
      </c>
      <c r="X8" s="57">
        <f t="shared" si="8"/>
        <v>8.87924764890282</v>
      </c>
    </row>
    <row r="9" spans="1:24" ht="15" thickBot="1">
      <c r="A9" s="66"/>
      <c r="B9" t="s">
        <v>107</v>
      </c>
      <c r="C9" s="15"/>
      <c r="D9" s="11">
        <v>19.1</v>
      </c>
      <c r="E9" s="11">
        <v>7.78</v>
      </c>
      <c r="F9" s="11">
        <v>8.45</v>
      </c>
      <c r="G9" s="11"/>
      <c r="H9" s="11">
        <v>19.25</v>
      </c>
      <c r="I9" s="11"/>
      <c r="J9" s="11">
        <v>21.15</v>
      </c>
      <c r="K9" s="11">
        <v>8.13</v>
      </c>
      <c r="L9" s="55">
        <f t="shared" si="0"/>
        <v>67.94999999999999</v>
      </c>
      <c r="M9" s="56">
        <f t="shared" si="1"/>
        <v>8.45</v>
      </c>
      <c r="N9" s="56">
        <f t="shared" si="2"/>
        <v>59.499999999999986</v>
      </c>
      <c r="O9" s="56">
        <f t="shared" si="3"/>
        <v>21.15</v>
      </c>
      <c r="P9" s="56">
        <f t="shared" si="4"/>
        <v>7.78</v>
      </c>
      <c r="Q9" s="56"/>
      <c r="R9" s="56"/>
      <c r="S9" s="55">
        <v>0</v>
      </c>
      <c r="T9" s="56"/>
      <c r="U9" s="56">
        <f t="shared" si="5"/>
        <v>21.15</v>
      </c>
      <c r="V9" s="56">
        <f t="shared" si="6"/>
        <v>7.78</v>
      </c>
      <c r="W9" s="57">
        <f t="shared" si="7"/>
        <v>145.62879177377891</v>
      </c>
      <c r="X9" s="57">
        <f t="shared" si="8"/>
        <v>8.274363168964712</v>
      </c>
    </row>
    <row r="10" spans="1:24" ht="15" thickBot="1">
      <c r="A10" s="66"/>
      <c r="B10" t="s">
        <v>115</v>
      </c>
      <c r="C10" s="15"/>
      <c r="D10" s="11">
        <v>19.2</v>
      </c>
      <c r="E10" s="11">
        <v>8.41</v>
      </c>
      <c r="F10" s="11">
        <v>17.7</v>
      </c>
      <c r="G10" s="11">
        <v>8.54</v>
      </c>
      <c r="H10" s="11">
        <v>19.15</v>
      </c>
      <c r="I10" s="11">
        <v>8.35</v>
      </c>
      <c r="J10" s="11">
        <v>19.85</v>
      </c>
      <c r="K10" s="11">
        <v>8.24</v>
      </c>
      <c r="L10" s="55">
        <f t="shared" si="0"/>
        <v>75.9</v>
      </c>
      <c r="M10" s="56">
        <f t="shared" si="1"/>
        <v>17.7</v>
      </c>
      <c r="N10" s="56">
        <f t="shared" si="2"/>
        <v>58.2</v>
      </c>
      <c r="O10" s="56">
        <f t="shared" si="3"/>
        <v>19.85</v>
      </c>
      <c r="P10" s="56">
        <f t="shared" si="4"/>
        <v>8.24</v>
      </c>
      <c r="Q10" s="56"/>
      <c r="R10" s="56"/>
      <c r="S10" s="55">
        <v>0</v>
      </c>
      <c r="T10" s="56"/>
      <c r="U10" s="56">
        <f t="shared" si="5"/>
        <v>19.85</v>
      </c>
      <c r="V10" s="56">
        <f t="shared" si="6"/>
        <v>8.24</v>
      </c>
      <c r="W10" s="57">
        <f t="shared" si="7"/>
        <v>137.4990291262136</v>
      </c>
      <c r="X10" s="57">
        <f t="shared" si="8"/>
        <v>7.81244483671668</v>
      </c>
    </row>
    <row r="11" spans="1:24" ht="15" thickBot="1">
      <c r="A11" s="66"/>
      <c r="B11" t="s">
        <v>104</v>
      </c>
      <c r="C11" s="15"/>
      <c r="D11" s="11">
        <v>0</v>
      </c>
      <c r="E11" s="11">
        <v>0</v>
      </c>
      <c r="F11" s="11">
        <v>20.55</v>
      </c>
      <c r="G11" s="11">
        <v>8.05</v>
      </c>
      <c r="H11" s="11">
        <v>20.3</v>
      </c>
      <c r="I11" s="11">
        <v>7.77</v>
      </c>
      <c r="J11" s="11">
        <v>0</v>
      </c>
      <c r="K11" s="11">
        <v>0</v>
      </c>
      <c r="L11" s="55">
        <f t="shared" si="0"/>
        <v>40.85</v>
      </c>
      <c r="M11" s="56">
        <f t="shared" si="1"/>
        <v>0</v>
      </c>
      <c r="N11" s="56">
        <f t="shared" si="2"/>
        <v>40.85</v>
      </c>
      <c r="O11" s="56">
        <f t="shared" si="3"/>
        <v>20.55</v>
      </c>
      <c r="P11" s="56">
        <f t="shared" si="4"/>
        <v>0</v>
      </c>
      <c r="Q11" s="56"/>
      <c r="R11" s="56"/>
      <c r="S11" s="55">
        <v>0</v>
      </c>
      <c r="T11" s="56"/>
      <c r="U11" s="56">
        <f t="shared" si="5"/>
        <v>20.55</v>
      </c>
      <c r="V11" s="56">
        <f t="shared" si="6"/>
        <v>0</v>
      </c>
      <c r="W11" s="57">
        <f t="shared" si="7"/>
      </c>
      <c r="X11" s="57">
        <f t="shared" si="8"/>
      </c>
    </row>
    <row r="12" spans="1:24" ht="15" thickBot="1">
      <c r="A12" s="66"/>
      <c r="B12" t="s">
        <v>113</v>
      </c>
      <c r="C12" s="15"/>
      <c r="D12" s="11">
        <v>0</v>
      </c>
      <c r="E12" s="11">
        <v>0</v>
      </c>
      <c r="F12" s="11">
        <v>0</v>
      </c>
      <c r="G12" s="11">
        <v>0</v>
      </c>
      <c r="H12" s="11">
        <v>19.55</v>
      </c>
      <c r="I12" s="11">
        <v>8.07</v>
      </c>
      <c r="J12" s="11">
        <v>20.9</v>
      </c>
      <c r="K12" s="11">
        <v>8.13</v>
      </c>
      <c r="L12" s="55">
        <f t="shared" si="0"/>
        <v>40.45</v>
      </c>
      <c r="M12" s="56">
        <f t="shared" si="1"/>
        <v>0</v>
      </c>
      <c r="N12" s="56">
        <f t="shared" si="2"/>
        <v>40.45</v>
      </c>
      <c r="O12" s="56">
        <f t="shared" si="3"/>
        <v>20.9</v>
      </c>
      <c r="P12" s="56">
        <f t="shared" si="4"/>
        <v>0</v>
      </c>
      <c r="Q12" s="56"/>
      <c r="R12" s="56"/>
      <c r="S12" s="55">
        <v>0</v>
      </c>
      <c r="T12" s="56"/>
      <c r="U12" s="56">
        <f t="shared" si="5"/>
        <v>20.9</v>
      </c>
      <c r="V12" s="56">
        <f t="shared" si="6"/>
        <v>0</v>
      </c>
      <c r="W12" s="57">
        <f t="shared" si="7"/>
      </c>
      <c r="X12" s="57">
        <f t="shared" si="8"/>
      </c>
    </row>
    <row r="13" spans="1:24" ht="15" thickBot="1">
      <c r="A13" s="66"/>
      <c r="B13" t="s">
        <v>110</v>
      </c>
      <c r="C13" s="15"/>
      <c r="D13" s="11">
        <v>19.55</v>
      </c>
      <c r="E13" s="11">
        <v>8.32</v>
      </c>
      <c r="F13" s="11">
        <v>0</v>
      </c>
      <c r="G13" s="11">
        <v>0</v>
      </c>
      <c r="H13" s="11">
        <v>0</v>
      </c>
      <c r="I13" s="11">
        <v>0</v>
      </c>
      <c r="J13" s="11">
        <v>20.3</v>
      </c>
      <c r="K13" s="11">
        <v>8.29</v>
      </c>
      <c r="L13" s="55">
        <f t="shared" si="0"/>
        <v>39.85</v>
      </c>
      <c r="M13" s="56">
        <f t="shared" si="1"/>
        <v>0</v>
      </c>
      <c r="N13" s="56">
        <f t="shared" si="2"/>
        <v>39.85</v>
      </c>
      <c r="O13" s="56">
        <f t="shared" si="3"/>
        <v>20.3</v>
      </c>
      <c r="P13" s="56">
        <f t="shared" si="4"/>
        <v>0</v>
      </c>
      <c r="Q13" s="56"/>
      <c r="R13" s="56"/>
      <c r="S13" s="55">
        <v>0</v>
      </c>
      <c r="T13" s="56"/>
      <c r="U13" s="56">
        <f t="shared" si="5"/>
        <v>20.3</v>
      </c>
      <c r="V13" s="56">
        <f t="shared" si="6"/>
        <v>0</v>
      </c>
      <c r="W13" s="57">
        <f t="shared" si="7"/>
      </c>
      <c r="X13" s="57">
        <f t="shared" si="8"/>
      </c>
    </row>
    <row r="14" spans="1:24" ht="15" thickBot="1">
      <c r="A14" s="66"/>
      <c r="B14" t="s">
        <v>106</v>
      </c>
      <c r="C14" s="15"/>
      <c r="D14" s="11">
        <v>0</v>
      </c>
      <c r="E14" s="11">
        <v>0</v>
      </c>
      <c r="F14" s="11">
        <v>0</v>
      </c>
      <c r="G14" s="11">
        <v>0</v>
      </c>
      <c r="H14" s="11">
        <v>19.3</v>
      </c>
      <c r="I14" s="11">
        <v>7.9</v>
      </c>
      <c r="J14" s="11">
        <v>20.35</v>
      </c>
      <c r="K14" s="11">
        <v>6.4</v>
      </c>
      <c r="L14" s="55">
        <f t="shared" si="0"/>
        <v>39.650000000000006</v>
      </c>
      <c r="M14" s="56">
        <f t="shared" si="1"/>
        <v>0</v>
      </c>
      <c r="N14" s="56">
        <f t="shared" si="2"/>
        <v>39.650000000000006</v>
      </c>
      <c r="O14" s="56">
        <f t="shared" si="3"/>
        <v>20.35</v>
      </c>
      <c r="P14" s="56">
        <f t="shared" si="4"/>
        <v>0</v>
      </c>
      <c r="Q14" s="56"/>
      <c r="R14" s="56"/>
      <c r="S14" s="55">
        <v>0</v>
      </c>
      <c r="T14" s="56"/>
      <c r="U14" s="56">
        <f t="shared" si="5"/>
        <v>20.35</v>
      </c>
      <c r="V14" s="56">
        <f t="shared" si="6"/>
        <v>0</v>
      </c>
      <c r="W14" s="57">
        <f t="shared" si="7"/>
      </c>
      <c r="X14" s="57">
        <f t="shared" si="8"/>
      </c>
    </row>
    <row r="15" spans="1:24" ht="15" thickBot="1">
      <c r="A15" s="66"/>
      <c r="B15" t="s">
        <v>105</v>
      </c>
      <c r="C15" s="15"/>
      <c r="D15" s="11">
        <v>19.25</v>
      </c>
      <c r="E15" s="11">
        <v>8.14</v>
      </c>
      <c r="F15" s="11">
        <v>18.6</v>
      </c>
      <c r="G15" s="11">
        <v>8.73</v>
      </c>
      <c r="H15" s="11">
        <v>0</v>
      </c>
      <c r="I15" s="11">
        <v>0</v>
      </c>
      <c r="J15" s="11">
        <v>0</v>
      </c>
      <c r="K15" s="11">
        <v>0</v>
      </c>
      <c r="L15" s="55">
        <f t="shared" si="0"/>
        <v>37.85</v>
      </c>
      <c r="M15" s="56">
        <f t="shared" si="1"/>
        <v>0</v>
      </c>
      <c r="N15" s="56">
        <f t="shared" si="2"/>
        <v>37.85</v>
      </c>
      <c r="O15" s="56">
        <f t="shared" si="3"/>
        <v>19.25</v>
      </c>
      <c r="P15" s="56">
        <f t="shared" si="4"/>
        <v>0</v>
      </c>
      <c r="Q15" s="56"/>
      <c r="R15" s="56"/>
      <c r="S15" s="55">
        <v>0</v>
      </c>
      <c r="T15" s="56"/>
      <c r="U15" s="56">
        <f t="shared" si="5"/>
        <v>19.25</v>
      </c>
      <c r="V15" s="56">
        <f t="shared" si="6"/>
        <v>0</v>
      </c>
      <c r="W15" s="57">
        <f t="shared" si="7"/>
      </c>
      <c r="X15" s="57">
        <f t="shared" si="8"/>
      </c>
    </row>
    <row r="16" spans="1:24" ht="15" thickBot="1">
      <c r="A16" s="66"/>
      <c r="B16" t="s">
        <v>111</v>
      </c>
      <c r="C16" s="15"/>
      <c r="D16" s="11">
        <v>18.6</v>
      </c>
      <c r="E16" s="11">
        <v>8.29</v>
      </c>
      <c r="F16" s="11">
        <v>17.1</v>
      </c>
      <c r="G16" s="11">
        <v>8.36</v>
      </c>
      <c r="H16" s="11">
        <v>0</v>
      </c>
      <c r="I16" s="11">
        <v>0</v>
      </c>
      <c r="J16" s="11">
        <v>0</v>
      </c>
      <c r="K16" s="11">
        <v>0</v>
      </c>
      <c r="L16" s="55">
        <f t="shared" si="0"/>
        <v>35.7</v>
      </c>
      <c r="M16" s="56">
        <f t="shared" si="1"/>
        <v>0</v>
      </c>
      <c r="N16" s="56">
        <f t="shared" si="2"/>
        <v>35.7</v>
      </c>
      <c r="O16" s="56">
        <f t="shared" si="3"/>
        <v>18.6</v>
      </c>
      <c r="P16" s="56">
        <f t="shared" si="4"/>
        <v>0</v>
      </c>
      <c r="Q16" s="56"/>
      <c r="R16" s="56"/>
      <c r="S16" s="55">
        <v>0</v>
      </c>
      <c r="T16" s="56"/>
      <c r="U16" s="56">
        <f t="shared" si="5"/>
        <v>18.6</v>
      </c>
      <c r="V16" s="56">
        <f t="shared" si="6"/>
        <v>0</v>
      </c>
      <c r="W16" s="57">
        <f t="shared" si="7"/>
      </c>
      <c r="X16" s="57">
        <f t="shared" si="8"/>
      </c>
    </row>
    <row r="17" spans="1:24" ht="15" thickBot="1">
      <c r="A17" s="66"/>
      <c r="B17" t="s">
        <v>114</v>
      </c>
      <c r="C17" s="15"/>
      <c r="D17" s="11">
        <v>0</v>
      </c>
      <c r="E17" s="11">
        <v>0</v>
      </c>
      <c r="F17" s="11">
        <v>15.2</v>
      </c>
      <c r="G17" s="11">
        <v>9.8</v>
      </c>
      <c r="H17" s="11">
        <v>19.8</v>
      </c>
      <c r="I17" s="11">
        <v>8.18</v>
      </c>
      <c r="J17" s="11">
        <v>0</v>
      </c>
      <c r="K17" s="11">
        <v>0</v>
      </c>
      <c r="L17" s="55">
        <f t="shared" si="0"/>
        <v>35</v>
      </c>
      <c r="M17" s="56">
        <f t="shared" si="1"/>
        <v>0</v>
      </c>
      <c r="N17" s="56">
        <f t="shared" si="2"/>
        <v>35</v>
      </c>
      <c r="O17" s="56">
        <f t="shared" si="3"/>
        <v>19.8</v>
      </c>
      <c r="P17" s="56">
        <f t="shared" si="4"/>
        <v>0</v>
      </c>
      <c r="Q17" s="56"/>
      <c r="R17" s="56"/>
      <c r="S17" s="55">
        <v>0</v>
      </c>
      <c r="T17" s="56"/>
      <c r="U17" s="56">
        <f t="shared" si="5"/>
        <v>19.8</v>
      </c>
      <c r="V17" s="56">
        <f t="shared" si="6"/>
        <v>0</v>
      </c>
      <c r="W17" s="57">
        <f t="shared" si="7"/>
      </c>
      <c r="X17" s="57">
        <f t="shared" si="8"/>
      </c>
    </row>
    <row r="18" spans="1:24" ht="15">
      <c r="A18" s="66"/>
      <c r="B18" t="s">
        <v>63</v>
      </c>
      <c r="C18" s="15"/>
      <c r="D18" s="11">
        <v>0</v>
      </c>
      <c r="E18" s="11">
        <v>0</v>
      </c>
      <c r="F18" s="11">
        <v>0</v>
      </c>
      <c r="G18" s="11">
        <v>0</v>
      </c>
      <c r="H18" s="11">
        <v>0</v>
      </c>
      <c r="I18" s="11">
        <v>0</v>
      </c>
      <c r="J18" s="11">
        <v>0</v>
      </c>
      <c r="K18" s="11">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s="11"/>
      <c r="E19" s="11"/>
      <c r="F19" s="11"/>
      <c r="G19" s="11"/>
      <c r="H19" s="11"/>
      <c r="I19" s="11"/>
      <c r="J19" s="11"/>
      <c r="K19" s="11"/>
      <c r="L19"/>
      <c r="M19"/>
      <c r="N19"/>
      <c r="O19"/>
      <c r="P19"/>
      <c r="Q19"/>
      <c r="R19"/>
      <c r="S19"/>
      <c r="T19"/>
      <c r="U19"/>
      <c r="V19"/>
      <c r="W19"/>
      <c r="X19"/>
    </row>
    <row r="20" spans="1:24" ht="12.75">
      <c r="A20"/>
      <c r="B20"/>
      <c r="C20"/>
      <c r="D20" s="11"/>
      <c r="E20" s="11"/>
      <c r="F20" s="11"/>
      <c r="G20" s="11"/>
      <c r="H20" s="11"/>
      <c r="I20" s="11"/>
      <c r="J20" s="11"/>
      <c r="K20" s="11"/>
      <c r="L20"/>
      <c r="M20"/>
      <c r="N20"/>
      <c r="O20"/>
      <c r="P20"/>
      <c r="Q20"/>
      <c r="R20"/>
      <c r="S20"/>
      <c r="T20"/>
      <c r="U20"/>
      <c r="V20"/>
      <c r="W20"/>
      <c r="X20"/>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80" t="s">
        <v>28</v>
      </c>
      <c r="E1" s="180"/>
      <c r="F1" s="31"/>
      <c r="G1" s="180" t="s">
        <v>29</v>
      </c>
      <c r="H1" s="180"/>
    </row>
    <row r="2" spans="4:18" ht="12.75">
      <c r="D2" s="31" t="s">
        <v>30</v>
      </c>
      <c r="E2" s="31" t="s">
        <v>31</v>
      </c>
      <c r="F2" s="31"/>
      <c r="G2" s="31" t="s">
        <v>30</v>
      </c>
      <c r="H2" s="31" t="s">
        <v>31</v>
      </c>
      <c r="R2"/>
    </row>
    <row r="3" spans="4:8" ht="12.75">
      <c r="D3" s="11">
        <v>2</v>
      </c>
      <c r="E3" s="11">
        <v>50</v>
      </c>
      <c r="G3" s="11">
        <v>1</v>
      </c>
      <c r="H3" s="11">
        <v>25</v>
      </c>
    </row>
    <row r="4" spans="2:17" ht="18" customHeight="1">
      <c r="B4" s="33">
        <v>14</v>
      </c>
      <c r="C4" s="33" t="s">
        <v>51</v>
      </c>
      <c r="D4" s="43"/>
      <c r="E4" s="44"/>
      <c r="F4" s="45"/>
      <c r="G4" s="43"/>
      <c r="H4" s="45"/>
      <c r="I4" s="43"/>
      <c r="J4" s="46"/>
      <c r="K4" s="43"/>
      <c r="L4" s="45"/>
      <c r="M4" s="43"/>
      <c r="N4" s="46"/>
      <c r="O4" s="43"/>
      <c r="P4" s="45"/>
      <c r="Q4" s="43"/>
    </row>
    <row r="5" spans="1:18" ht="12.75">
      <c r="A5" s="29" t="s">
        <v>27</v>
      </c>
      <c r="B5" s="29" t="s">
        <v>20</v>
      </c>
      <c r="C5" s="167"/>
      <c r="D5" s="168"/>
      <c r="E5" s="169"/>
      <c r="G5" s="170"/>
      <c r="H5" s="168"/>
      <c r="I5" s="169"/>
      <c r="K5" s="164"/>
      <c r="L5" s="165"/>
      <c r="M5" s="166"/>
      <c r="O5" s="177"/>
      <c r="P5" s="178"/>
      <c r="Q5" s="179"/>
      <c r="R5" s="29" t="s">
        <v>76</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IF(MIN(D7,E7,H7,I7,L7:M7,P7,Q7)&gt;=0.01,"OK","")</f>
      </c>
      <c r="B7" s="21">
        <v>1</v>
      </c>
      <c r="C7" t="s">
        <v>104</v>
      </c>
      <c r="D7" s="11">
        <v>0</v>
      </c>
      <c r="E7" s="11">
        <v>0</v>
      </c>
      <c r="F7" s="13"/>
      <c r="G7" t="s">
        <v>103</v>
      </c>
      <c r="H7" s="11">
        <v>0</v>
      </c>
      <c r="I7" s="11">
        <v>0</v>
      </c>
      <c r="J7" s="22"/>
      <c r="K7" t="s">
        <v>106</v>
      </c>
      <c r="L7" s="11">
        <v>0</v>
      </c>
      <c r="M7" s="11">
        <v>0</v>
      </c>
      <c r="N7" s="22"/>
      <c r="O7" t="s">
        <v>105</v>
      </c>
      <c r="P7" s="11">
        <v>0</v>
      </c>
      <c r="Q7" s="11">
        <v>0</v>
      </c>
      <c r="R7" s="17">
        <f>IF(((SUM(D7:Q7))*100)&lt;&gt;INT((SUM(D7:Q7)*100)),"Too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105</v>
      </c>
      <c r="D8" s="11">
        <v>0</v>
      </c>
      <c r="E8" s="11">
        <v>0</v>
      </c>
      <c r="F8" s="13"/>
      <c r="G8" t="s">
        <v>104</v>
      </c>
      <c r="H8" s="11">
        <v>0</v>
      </c>
      <c r="I8" s="11">
        <v>0</v>
      </c>
      <c r="J8" s="22"/>
      <c r="K8" t="s">
        <v>103</v>
      </c>
      <c r="L8" s="11">
        <v>0</v>
      </c>
      <c r="M8" s="11">
        <v>0</v>
      </c>
      <c r="N8" s="22"/>
      <c r="O8" t="s">
        <v>106</v>
      </c>
      <c r="P8" s="11">
        <v>0</v>
      </c>
      <c r="Q8" s="11">
        <v>0</v>
      </c>
      <c r="R8" s="17">
        <f aca="true" t="shared" si="1" ref="R8:R14">IF(((SUM(D8:Q8))*100)&lt;&gt;INT((SUM(D8:Q8)*100)),"Too many dec places","")</f>
      </c>
      <c r="S8" s="20"/>
      <c r="T8" s="20"/>
      <c r="U8" s="20"/>
      <c r="V8" s="20"/>
      <c r="W8" s="20"/>
      <c r="X8" s="20"/>
      <c r="Y8" s="20"/>
      <c r="Z8" s="20"/>
      <c r="AA8" s="20"/>
      <c r="AB8" s="20"/>
      <c r="AC8" s="20"/>
      <c r="AD8" s="20"/>
      <c r="AE8" s="20"/>
    </row>
    <row r="9" spans="1:31" ht="12.75">
      <c r="A9" s="3">
        <f t="shared" si="0"/>
      </c>
      <c r="B9" s="21">
        <v>3</v>
      </c>
      <c r="C9" t="s">
        <v>114</v>
      </c>
      <c r="D9" s="11">
        <v>0</v>
      </c>
      <c r="E9" s="11">
        <v>0</v>
      </c>
      <c r="F9" s="13"/>
      <c r="G9" t="s">
        <v>108</v>
      </c>
      <c r="H9" s="11">
        <v>0</v>
      </c>
      <c r="I9" s="11">
        <v>0</v>
      </c>
      <c r="J9" s="22"/>
      <c r="K9" t="s">
        <v>109</v>
      </c>
      <c r="L9" s="11">
        <v>0</v>
      </c>
      <c r="M9" s="11">
        <v>0</v>
      </c>
      <c r="N9" s="22"/>
      <c r="O9" t="s">
        <v>107</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107</v>
      </c>
      <c r="D10" s="11">
        <v>0</v>
      </c>
      <c r="E10" s="11">
        <v>0</v>
      </c>
      <c r="F10" s="13"/>
      <c r="G10" t="s">
        <v>114</v>
      </c>
      <c r="H10" s="11">
        <v>0</v>
      </c>
      <c r="I10" s="11">
        <v>0</v>
      </c>
      <c r="J10" s="22"/>
      <c r="K10" t="s">
        <v>108</v>
      </c>
      <c r="L10" s="11">
        <v>0</v>
      </c>
      <c r="M10" s="11">
        <v>0</v>
      </c>
      <c r="N10" s="22"/>
      <c r="O10" t="s">
        <v>109</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113</v>
      </c>
      <c r="D11" s="11">
        <v>0</v>
      </c>
      <c r="E11" s="11">
        <v>0</v>
      </c>
      <c r="F11" s="13"/>
      <c r="G11" t="s">
        <v>110</v>
      </c>
      <c r="H11" s="11">
        <v>0</v>
      </c>
      <c r="I11" s="11">
        <v>0</v>
      </c>
      <c r="J11" s="22"/>
      <c r="K11" t="s">
        <v>112</v>
      </c>
      <c r="L11" s="11">
        <v>0</v>
      </c>
      <c r="M11" s="11">
        <v>0</v>
      </c>
      <c r="N11" s="22"/>
      <c r="O11" t="s">
        <v>63</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11">
        <v>0</v>
      </c>
      <c r="F12" s="13"/>
      <c r="G12" t="s">
        <v>113</v>
      </c>
      <c r="H12" s="11">
        <v>0</v>
      </c>
      <c r="I12" s="11">
        <v>0</v>
      </c>
      <c r="J12" s="22"/>
      <c r="K12" t="s">
        <v>110</v>
      </c>
      <c r="L12" s="11">
        <v>0</v>
      </c>
      <c r="M12" s="11">
        <v>0</v>
      </c>
      <c r="N12" s="22"/>
      <c r="O12" t="s">
        <v>112</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111</v>
      </c>
      <c r="D13" s="11">
        <v>0</v>
      </c>
      <c r="E13" s="11">
        <v>0</v>
      </c>
      <c r="F13" s="13"/>
      <c r="G13" t="s">
        <v>115</v>
      </c>
      <c r="H13" s="11">
        <v>0</v>
      </c>
      <c r="I13" s="11">
        <v>0</v>
      </c>
      <c r="J13" s="22"/>
      <c r="K13" t="s">
        <v>104</v>
      </c>
      <c r="L13" s="11">
        <v>0</v>
      </c>
      <c r="M13" s="11">
        <v>0</v>
      </c>
      <c r="N13" s="22"/>
      <c r="O13" t="s">
        <v>103</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103</v>
      </c>
      <c r="D14" s="11">
        <v>0</v>
      </c>
      <c r="E14" s="11">
        <v>0</v>
      </c>
      <c r="F14" s="13"/>
      <c r="G14" t="s">
        <v>111</v>
      </c>
      <c r="H14" s="11">
        <v>0</v>
      </c>
      <c r="I14" s="11">
        <v>0</v>
      </c>
      <c r="J14" s="22"/>
      <c r="K14" t="s">
        <v>115</v>
      </c>
      <c r="L14" s="11">
        <v>0</v>
      </c>
      <c r="M14" s="11">
        <v>0</v>
      </c>
      <c r="N14" s="22"/>
      <c r="O14" t="s">
        <v>104</v>
      </c>
      <c r="P14" s="11">
        <v>0</v>
      </c>
      <c r="Q14" s="11">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106</v>
      </c>
      <c r="D15" s="11">
        <v>0</v>
      </c>
      <c r="E15" s="11">
        <v>0</v>
      </c>
      <c r="F15" s="13"/>
      <c r="G15" t="s">
        <v>105</v>
      </c>
      <c r="H15" s="11">
        <v>0</v>
      </c>
      <c r="I15" s="11">
        <v>0</v>
      </c>
      <c r="J15" s="22"/>
      <c r="K15" t="s">
        <v>111</v>
      </c>
      <c r="L15" s="11">
        <v>0</v>
      </c>
      <c r="M15" s="11">
        <v>0</v>
      </c>
      <c r="N15" s="22"/>
      <c r="O15" t="s">
        <v>115</v>
      </c>
      <c r="P15" s="11">
        <v>0</v>
      </c>
      <c r="Q15" s="11">
        <v>0</v>
      </c>
      <c r="R15" s="17">
        <f aca="true" t="shared" si="3" ref="R15:R20">IF(((SUM(D15:Q15))*100)&lt;&gt;INT((SUM(D15:Q15)*100)),"Too many dec places","")</f>
      </c>
      <c r="S15" s="20"/>
      <c r="T15" s="20"/>
      <c r="U15" s="20"/>
      <c r="V15" s="20"/>
      <c r="W15" s="20"/>
      <c r="X15" s="20"/>
      <c r="Y15" s="20"/>
      <c r="Z15" s="20"/>
      <c r="AA15" s="20"/>
      <c r="AB15" s="20"/>
      <c r="AC15" s="20"/>
      <c r="AD15" s="20"/>
      <c r="AE15" s="20"/>
    </row>
    <row r="16" spans="1:31" ht="12.75">
      <c r="A16" s="3">
        <f t="shared" si="2"/>
      </c>
      <c r="B16" s="21">
        <v>10</v>
      </c>
      <c r="C16" t="s">
        <v>115</v>
      </c>
      <c r="D16" s="11">
        <v>0</v>
      </c>
      <c r="E16" s="11">
        <v>0</v>
      </c>
      <c r="F16" s="13"/>
      <c r="G16" t="s">
        <v>106</v>
      </c>
      <c r="H16" s="11">
        <v>0</v>
      </c>
      <c r="I16" s="11">
        <v>0</v>
      </c>
      <c r="J16" s="22"/>
      <c r="K16" t="s">
        <v>105</v>
      </c>
      <c r="L16" s="11">
        <v>0</v>
      </c>
      <c r="M16" s="11">
        <v>0</v>
      </c>
      <c r="N16" s="22"/>
      <c r="O16" t="s">
        <v>111</v>
      </c>
      <c r="P16" s="11">
        <v>0</v>
      </c>
      <c r="Q16" s="11">
        <v>0</v>
      </c>
      <c r="R16" s="17">
        <f t="shared" si="3"/>
      </c>
      <c r="S16" s="20"/>
      <c r="T16" s="20"/>
      <c r="U16" s="20"/>
      <c r="V16" s="20"/>
      <c r="W16" s="20"/>
      <c r="X16" s="20"/>
      <c r="Y16" s="20"/>
      <c r="Z16" s="20"/>
      <c r="AA16" s="20"/>
      <c r="AB16" s="20"/>
      <c r="AC16" s="20"/>
      <c r="AD16" s="20"/>
      <c r="AE16" s="20"/>
    </row>
    <row r="17" spans="1:31" ht="12.75">
      <c r="A17" s="3">
        <f t="shared" si="2"/>
      </c>
      <c r="B17" s="21">
        <v>11</v>
      </c>
      <c r="C17" t="s">
        <v>109</v>
      </c>
      <c r="D17" s="11">
        <v>0</v>
      </c>
      <c r="E17" s="11">
        <v>0</v>
      </c>
      <c r="F17" s="13"/>
      <c r="G17" t="s">
        <v>63</v>
      </c>
      <c r="H17" s="11">
        <v>0</v>
      </c>
      <c r="I17" s="11">
        <v>0</v>
      </c>
      <c r="J17" s="22"/>
      <c r="K17" t="s">
        <v>114</v>
      </c>
      <c r="L17" s="11">
        <v>0</v>
      </c>
      <c r="M17" s="11">
        <v>0</v>
      </c>
      <c r="N17" s="22"/>
      <c r="O17" t="s">
        <v>110</v>
      </c>
      <c r="P17" s="11">
        <v>0</v>
      </c>
      <c r="Q17" s="11">
        <v>0</v>
      </c>
      <c r="R17" s="17">
        <f t="shared" si="3"/>
      </c>
      <c r="S17" s="20"/>
      <c r="T17" s="20"/>
      <c r="U17" s="20"/>
      <c r="V17" s="20"/>
      <c r="W17" s="20"/>
      <c r="X17" s="20"/>
      <c r="Y17" s="20"/>
      <c r="Z17" s="20"/>
      <c r="AA17" s="20"/>
      <c r="AB17" s="20"/>
      <c r="AC17" s="20"/>
      <c r="AD17" s="20"/>
      <c r="AE17" s="20"/>
    </row>
    <row r="18" spans="1:31" ht="12.75">
      <c r="A18" s="3">
        <f t="shared" si="2"/>
      </c>
      <c r="B18" s="21">
        <v>12</v>
      </c>
      <c r="C18" t="s">
        <v>110</v>
      </c>
      <c r="D18" s="11">
        <v>0</v>
      </c>
      <c r="E18" s="11">
        <v>0</v>
      </c>
      <c r="F18" s="13"/>
      <c r="G18" t="s">
        <v>109</v>
      </c>
      <c r="H18" s="11">
        <v>0</v>
      </c>
      <c r="I18" s="11">
        <v>0</v>
      </c>
      <c r="J18" s="22"/>
      <c r="K18" t="s">
        <v>63</v>
      </c>
      <c r="L18" s="11">
        <v>0</v>
      </c>
      <c r="M18" s="11">
        <v>0</v>
      </c>
      <c r="N18" s="22"/>
      <c r="O18" t="s">
        <v>114</v>
      </c>
      <c r="P18" s="11">
        <v>0</v>
      </c>
      <c r="Q18" s="11">
        <v>0</v>
      </c>
      <c r="R18" s="17">
        <f t="shared" si="3"/>
      </c>
      <c r="S18" s="20"/>
      <c r="T18" s="20"/>
      <c r="U18" s="20"/>
      <c r="V18" s="20"/>
      <c r="W18" s="20"/>
      <c r="X18" s="20"/>
      <c r="Y18" s="20"/>
      <c r="Z18" s="20"/>
      <c r="AA18" s="20"/>
      <c r="AB18" s="20"/>
      <c r="AC18" s="20"/>
      <c r="AD18" s="20"/>
      <c r="AE18" s="20"/>
    </row>
    <row r="19" spans="1:31" ht="12.75">
      <c r="A19" s="3">
        <f t="shared" si="2"/>
      </c>
      <c r="B19" s="21">
        <v>13</v>
      </c>
      <c r="C19" t="s">
        <v>112</v>
      </c>
      <c r="D19" s="11">
        <v>0</v>
      </c>
      <c r="E19" s="11">
        <v>0</v>
      </c>
      <c r="F19" s="13"/>
      <c r="G19" t="s">
        <v>107</v>
      </c>
      <c r="H19" s="11">
        <v>0</v>
      </c>
      <c r="I19" s="11">
        <v>0</v>
      </c>
      <c r="J19" s="22"/>
      <c r="K19" t="s">
        <v>113</v>
      </c>
      <c r="L19" s="11">
        <v>0</v>
      </c>
      <c r="M19" s="11">
        <v>0</v>
      </c>
      <c r="N19" s="22"/>
      <c r="O19" t="s">
        <v>108</v>
      </c>
      <c r="P19" s="11">
        <v>0</v>
      </c>
      <c r="Q19" s="11">
        <v>0</v>
      </c>
      <c r="R19" s="17">
        <f t="shared" si="3"/>
      </c>
      <c r="S19" s="20"/>
      <c r="T19" s="20"/>
      <c r="U19" s="20"/>
      <c r="V19" s="20"/>
      <c r="W19" s="20"/>
      <c r="X19" s="20"/>
      <c r="Y19" s="20"/>
      <c r="Z19" s="20"/>
      <c r="AA19" s="20"/>
      <c r="AB19" s="20"/>
      <c r="AC19" s="20"/>
      <c r="AD19" s="20"/>
      <c r="AE19" s="20"/>
    </row>
    <row r="20" spans="1:31" ht="12.75">
      <c r="A20" s="3">
        <f t="shared" si="2"/>
      </c>
      <c r="B20" s="21">
        <v>14</v>
      </c>
      <c r="C20" t="s">
        <v>108</v>
      </c>
      <c r="D20" s="11">
        <v>0</v>
      </c>
      <c r="E20" s="11">
        <v>0</v>
      </c>
      <c r="F20" s="13"/>
      <c r="G20" t="s">
        <v>112</v>
      </c>
      <c r="H20" s="11">
        <v>0</v>
      </c>
      <c r="I20" s="11">
        <v>0</v>
      </c>
      <c r="J20" s="22"/>
      <c r="K20" t="s">
        <v>107</v>
      </c>
      <c r="L20" s="11">
        <v>0</v>
      </c>
      <c r="M20" s="11">
        <v>0</v>
      </c>
      <c r="N20" s="22"/>
      <c r="O20" t="s">
        <v>113</v>
      </c>
      <c r="P20" s="11">
        <v>0</v>
      </c>
      <c r="Q20" s="11">
        <v>0</v>
      </c>
      <c r="R20" s="17">
        <f t="shared" si="3"/>
      </c>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M7:M76 Q7:Q76 E7:E76 I7:I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73</v>
      </c>
      <c r="X3" s="58">
        <v>94.416</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75</v>
      </c>
      <c r="X4" s="54" t="s">
        <v>74</v>
      </c>
    </row>
    <row r="5" spans="1:24" ht="15" thickBot="1">
      <c r="A5" s="64"/>
      <c r="B5" s="65" t="s">
        <v>104</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103</v>
      </c>
      <c r="C6" s="15"/>
      <c r="D6" s="32"/>
      <c r="E6" s="32"/>
      <c r="F6" s="32"/>
      <c r="G6" s="32"/>
      <c r="H6" s="32"/>
      <c r="I6" s="32"/>
      <c r="J6" s="32"/>
      <c r="K6" s="32"/>
      <c r="L6" s="55">
        <f aca="true" t="shared" si="0" ref="L6:L18">SUM(D6,F6,H6,J6)</f>
        <v>0</v>
      </c>
      <c r="M6" s="56">
        <f aca="true" t="shared" si="1" ref="M6:M18">IF(COUNT(D6,F6,H6,J6)=4,MINA(D6,F6,H6,J6),0)</f>
        <v>0</v>
      </c>
      <c r="N6" s="56">
        <f aca="true" t="shared" si="2" ref="N6:N18">SUM(L6-M6)</f>
        <v>0</v>
      </c>
      <c r="O6" s="56">
        <f aca="true" t="shared" si="3" ref="O6:O18">MAX(D6,F6,H6,J6)</f>
        <v>0</v>
      </c>
      <c r="P6" s="56">
        <f aca="true" t="shared" si="4" ref="P6:P18">MIN(E6,G6,I6,K6)</f>
        <v>0</v>
      </c>
      <c r="Q6" s="56"/>
      <c r="R6" s="56"/>
      <c r="S6" s="55">
        <v>0</v>
      </c>
      <c r="T6" s="56"/>
      <c r="U6" s="56">
        <f aca="true" t="shared" si="5" ref="U6:U18">MAX(O6,S6)</f>
        <v>0</v>
      </c>
      <c r="V6" s="56">
        <f aca="true" t="shared" si="6" ref="V6:V18">MIN(P6,T6)</f>
        <v>0</v>
      </c>
      <c r="W6" s="57">
        <f aca="true" t="shared" si="7" ref="W6:W18">IF(V6&lt;&gt;0,SUM($X$3/V6*12),"")</f>
      </c>
      <c r="X6" s="57">
        <f aca="true" t="shared" si="8" ref="X6:X18">IF(V6&lt;&gt;0,SUM(3600/V6*$X$3/5280),"")</f>
      </c>
    </row>
    <row r="7" spans="1:24" ht="15" thickBot="1">
      <c r="A7" s="66"/>
      <c r="B7" s="30" t="s">
        <v>106</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105</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111</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115</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114</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108</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109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107</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113</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110</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112</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60" t="s">
        <v>33</v>
      </c>
      <c r="B1" s="160"/>
      <c r="C1" s="160"/>
      <c r="D1" s="160"/>
      <c r="E1" s="160"/>
    </row>
    <row r="2" spans="1:5" ht="20.25">
      <c r="A2" s="160" t="s">
        <v>101</v>
      </c>
      <c r="B2" s="160"/>
      <c r="C2" s="160"/>
      <c r="D2" s="160"/>
      <c r="E2" s="160"/>
    </row>
    <row r="3" spans="1:5" ht="20.25">
      <c r="A3" s="160"/>
      <c r="B3" s="160"/>
      <c r="C3" s="160"/>
      <c r="D3" s="160"/>
      <c r="E3" s="160"/>
    </row>
    <row r="4" spans="1:26" ht="17.25">
      <c r="A4" s="41" t="s">
        <v>34</v>
      </c>
      <c r="B4" s="41" t="s">
        <v>35</v>
      </c>
      <c r="H4" s="30"/>
      <c r="Z4" s="14">
        <f aca="true" ca="1" t="shared" si="0" ref="Z4:Z35">IF(ISBLANK(A4),"",RAND())</f>
        <v>0.04379490686017973</v>
      </c>
    </row>
    <row r="5" spans="1:26" ht="12.75">
      <c r="A5" s="12" t="s">
        <v>109</v>
      </c>
      <c r="B5" s="12"/>
      <c r="Z5" s="14">
        <f ca="1" t="shared" si="0"/>
        <v>0.15130575261901152</v>
      </c>
    </row>
    <row r="6" spans="1:26" ht="12.75">
      <c r="A6" s="12" t="s">
        <v>107</v>
      </c>
      <c r="B6" s="12"/>
      <c r="Z6" s="14">
        <f ca="1" t="shared" si="0"/>
        <v>0.1851234713121801</v>
      </c>
    </row>
    <row r="7" spans="1:26" ht="12.75">
      <c r="A7" s="12" t="s">
        <v>103</v>
      </c>
      <c r="B7" s="12"/>
      <c r="H7" s="30"/>
      <c r="Z7" s="14">
        <f ca="1" t="shared" si="0"/>
        <v>0.3112818285195784</v>
      </c>
    </row>
    <row r="8" spans="1:26" ht="12.75">
      <c r="A8" s="12" t="s">
        <v>112</v>
      </c>
      <c r="B8" s="12"/>
      <c r="Z8" s="14">
        <f ca="1" t="shared" si="0"/>
        <v>0.30280342815465433</v>
      </c>
    </row>
    <row r="9" spans="1:26" ht="12.75">
      <c r="A9" s="12" t="s">
        <v>108</v>
      </c>
      <c r="B9" s="12"/>
      <c r="Z9" s="14">
        <f ca="1" t="shared" si="0"/>
        <v>0.0254495447258547</v>
      </c>
    </row>
    <row r="10" spans="1:26" ht="12.75">
      <c r="A10" s="12" t="s">
        <v>115</v>
      </c>
      <c r="B10" s="12"/>
      <c r="Z10" s="14">
        <f ca="1" t="shared" si="0"/>
        <v>0.07263718112150208</v>
      </c>
    </row>
    <row r="11" spans="1:26" ht="12.75">
      <c r="A11" s="12" t="s">
        <v>111</v>
      </c>
      <c r="B11" s="12"/>
      <c r="Z11" s="14">
        <f ca="1" t="shared" si="0"/>
        <v>0.4160331239365769</v>
      </c>
    </row>
    <row r="12" spans="1:26" ht="12.75">
      <c r="A12" s="12" t="s">
        <v>114</v>
      </c>
      <c r="B12" s="12"/>
      <c r="Z12" s="14">
        <f ca="1" t="shared" si="0"/>
        <v>0.5810827942719403</v>
      </c>
    </row>
    <row r="13" spans="1:26" ht="12.75">
      <c r="A13" s="12" t="s">
        <v>106</v>
      </c>
      <c r="B13" s="12"/>
      <c r="Z13" s="14">
        <f ca="1" t="shared" si="0"/>
        <v>0.31016489077964793</v>
      </c>
    </row>
    <row r="14" spans="1:26" ht="12.75">
      <c r="A14" s="12" t="s">
        <v>110</v>
      </c>
      <c r="B14" s="12"/>
      <c r="Z14" s="14">
        <f ca="1" t="shared" si="0"/>
        <v>0.298858718707683</v>
      </c>
    </row>
    <row r="15" spans="1:26" ht="12.75">
      <c r="A15" s="12" t="s">
        <v>105</v>
      </c>
      <c r="B15" s="12"/>
      <c r="Z15" s="14">
        <f ca="1" t="shared" si="0"/>
        <v>0.3407193469223029</v>
      </c>
    </row>
    <row r="16" spans="1:26" ht="12.75">
      <c r="A16" s="12" t="s">
        <v>104</v>
      </c>
      <c r="B16" s="12"/>
      <c r="Z16" s="14">
        <f ca="1" t="shared" si="0"/>
        <v>0.9937989975387964</v>
      </c>
    </row>
    <row r="17" spans="1:26" ht="12.75">
      <c r="A17" s="12" t="s">
        <v>113</v>
      </c>
      <c r="B17" s="12"/>
      <c r="Z17" s="14">
        <f ca="1" t="shared" si="0"/>
        <v>0.30893875692075223</v>
      </c>
    </row>
    <row r="18" spans="1:26" ht="12.75">
      <c r="A18" s="12"/>
      <c r="B18" s="12"/>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12"/>
      <c r="B23" s="12"/>
      <c r="Z23" s="14">
        <f ca="1" t="shared" si="0"/>
      </c>
    </row>
    <row r="24" spans="1:26" ht="12.75">
      <c r="A24" s="12"/>
      <c r="B24" s="12"/>
      <c r="Z24" s="14">
        <f ca="1" t="shared" si="0"/>
      </c>
    </row>
    <row r="25" spans="1:26" ht="12.75">
      <c r="A25" s="4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2:AK148"/>
  <sheetViews>
    <sheetView workbookViewId="0" topLeftCell="A1">
      <pane ySplit="4" topLeftCell="BM5" activePane="bottomLeft" state="frozen"/>
      <selection pane="topLeft" activeCell="A1" sqref="A1"/>
      <selection pane="bottomLeft" activeCell="T12" sqref="T12"/>
    </sheetView>
  </sheetViews>
  <sheetFormatPr defaultColWidth="9.140625" defaultRowHeight="12.75"/>
  <cols>
    <col min="1" max="1" width="1.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ht="6.75" customHeight="1" thickBot="1"/>
    <row r="2" spans="2:17" ht="18" customHeight="1" thickTop="1">
      <c r="B2" s="139">
        <v>13</v>
      </c>
      <c r="C2" s="140" t="s">
        <v>51</v>
      </c>
      <c r="D2" s="141"/>
      <c r="E2" s="142"/>
      <c r="F2" s="143"/>
      <c r="G2" s="141"/>
      <c r="H2" s="143"/>
      <c r="I2" s="141"/>
      <c r="J2" s="144"/>
      <c r="K2" s="141"/>
      <c r="L2" s="143"/>
      <c r="M2" s="141"/>
      <c r="N2" s="144"/>
      <c r="O2" s="141"/>
      <c r="P2" s="143"/>
      <c r="Q2" s="145"/>
    </row>
    <row r="3" spans="2:18" ht="12.75">
      <c r="B3" s="146" t="s">
        <v>20</v>
      </c>
      <c r="C3" s="167"/>
      <c r="D3" s="168"/>
      <c r="E3" s="169"/>
      <c r="F3" s="147"/>
      <c r="G3" s="170"/>
      <c r="H3" s="168"/>
      <c r="I3" s="169"/>
      <c r="J3" s="148"/>
      <c r="K3" s="164"/>
      <c r="L3" s="165"/>
      <c r="M3" s="166"/>
      <c r="N3" s="148"/>
      <c r="O3" s="161"/>
      <c r="P3" s="162"/>
      <c r="Q3" s="163"/>
      <c r="R3" s="29"/>
    </row>
    <row r="4" spans="2:17" ht="13.5" thickBot="1">
      <c r="B4" s="146"/>
      <c r="C4" s="148" t="s">
        <v>26</v>
      </c>
      <c r="D4" s="147" t="s">
        <v>3</v>
      </c>
      <c r="E4" s="147" t="s">
        <v>16</v>
      </c>
      <c r="F4" s="147"/>
      <c r="G4" s="148" t="s">
        <v>26</v>
      </c>
      <c r="H4" s="147" t="s">
        <v>3</v>
      </c>
      <c r="I4" s="147" t="s">
        <v>16</v>
      </c>
      <c r="J4" s="147"/>
      <c r="K4" s="148" t="s">
        <v>26</v>
      </c>
      <c r="L4" s="147" t="s">
        <v>3</v>
      </c>
      <c r="M4" s="147" t="s">
        <v>16</v>
      </c>
      <c r="N4" s="147"/>
      <c r="O4" s="148" t="s">
        <v>26</v>
      </c>
      <c r="P4" s="147" t="s">
        <v>3</v>
      </c>
      <c r="Q4" s="149" t="s">
        <v>16</v>
      </c>
    </row>
    <row r="5" spans="1:31" ht="14.25" thickBot="1" thickTop="1">
      <c r="A5" s="3"/>
      <c r="B5" s="150">
        <v>1</v>
      </c>
      <c r="C5" s="151" t="s">
        <v>109</v>
      </c>
      <c r="D5" s="152">
        <v>19.75</v>
      </c>
      <c r="E5" s="152"/>
      <c r="F5" s="13"/>
      <c r="G5" s="151" t="s">
        <v>107</v>
      </c>
      <c r="H5" s="152">
        <v>8.45</v>
      </c>
      <c r="I5" s="152"/>
      <c r="J5" s="22"/>
      <c r="K5" s="151" t="s">
        <v>103</v>
      </c>
      <c r="L5" s="130">
        <v>21.75</v>
      </c>
      <c r="M5" s="152"/>
      <c r="N5" s="22"/>
      <c r="O5" s="151" t="s">
        <v>112</v>
      </c>
      <c r="P5" s="152">
        <v>20.1</v>
      </c>
      <c r="Q5" s="153"/>
      <c r="R5" s="17"/>
      <c r="S5" s="20"/>
      <c r="T5" s="20"/>
      <c r="U5" s="20"/>
      <c r="V5" s="20"/>
      <c r="W5" s="20"/>
      <c r="X5" s="20"/>
      <c r="Y5" s="20"/>
      <c r="Z5" s="20"/>
      <c r="AA5" s="20"/>
      <c r="AB5" s="20"/>
      <c r="AC5" s="20"/>
      <c r="AD5" s="20"/>
      <c r="AE5" s="20"/>
    </row>
    <row r="6" spans="1:31" ht="14.25" thickBot="1" thickTop="1">
      <c r="A6" s="3"/>
      <c r="B6" s="150">
        <v>2</v>
      </c>
      <c r="C6" s="151" t="s">
        <v>112</v>
      </c>
      <c r="D6" s="152">
        <v>21.45</v>
      </c>
      <c r="E6" s="152"/>
      <c r="F6" s="13"/>
      <c r="G6" s="151" t="s">
        <v>109</v>
      </c>
      <c r="H6" s="152">
        <v>19.15</v>
      </c>
      <c r="I6" s="152"/>
      <c r="J6" s="22"/>
      <c r="K6" s="151" t="s">
        <v>107</v>
      </c>
      <c r="L6" s="152">
        <v>19.25</v>
      </c>
      <c r="M6" s="152"/>
      <c r="N6" s="22"/>
      <c r="O6" s="151" t="s">
        <v>103</v>
      </c>
      <c r="P6" s="131">
        <v>22.1</v>
      </c>
      <c r="Q6" s="153"/>
      <c r="R6" s="17"/>
      <c r="S6" s="20"/>
      <c r="T6" s="20"/>
      <c r="U6" s="20"/>
      <c r="V6" s="20"/>
      <c r="W6" s="20"/>
      <c r="X6" s="20"/>
      <c r="Y6" s="20"/>
      <c r="Z6" s="20"/>
      <c r="AA6" s="20"/>
      <c r="AB6" s="20"/>
      <c r="AC6" s="20"/>
      <c r="AD6" s="20"/>
      <c r="AE6" s="20"/>
    </row>
    <row r="7" spans="1:31" ht="12.75">
      <c r="A7" s="3"/>
      <c r="B7" s="150">
        <v>3</v>
      </c>
      <c r="C7" s="151" t="s">
        <v>111</v>
      </c>
      <c r="D7" s="152">
        <v>18.6</v>
      </c>
      <c r="E7" s="152">
        <v>8.29</v>
      </c>
      <c r="F7" s="13"/>
      <c r="G7" s="151" t="s">
        <v>114</v>
      </c>
      <c r="H7" s="152">
        <v>15.2</v>
      </c>
      <c r="I7" s="152">
        <v>9.8</v>
      </c>
      <c r="J7" s="22"/>
      <c r="K7" s="151" t="s">
        <v>106</v>
      </c>
      <c r="L7" s="152">
        <v>19.3</v>
      </c>
      <c r="M7" s="152">
        <v>7.9</v>
      </c>
      <c r="N7" s="22"/>
      <c r="O7" s="151" t="s">
        <v>110</v>
      </c>
      <c r="P7" s="152">
        <v>20.3</v>
      </c>
      <c r="Q7" s="153">
        <v>8.29</v>
      </c>
      <c r="R7" s="17"/>
      <c r="S7" s="20"/>
      <c r="T7" s="20"/>
      <c r="U7" s="20"/>
      <c r="V7" s="20"/>
      <c r="W7" s="20"/>
      <c r="X7" s="20"/>
      <c r="Y7" s="20"/>
      <c r="Z7" s="20"/>
      <c r="AA7" s="20"/>
      <c r="AB7" s="20"/>
      <c r="AC7" s="20"/>
      <c r="AD7" s="20"/>
      <c r="AE7" s="20"/>
    </row>
    <row r="8" spans="1:31" ht="13.5" thickBot="1">
      <c r="A8" s="3"/>
      <c r="B8" s="150">
        <v>4</v>
      </c>
      <c r="C8" s="151" t="s">
        <v>110</v>
      </c>
      <c r="D8" s="152">
        <v>19.55</v>
      </c>
      <c r="E8" s="152">
        <v>8.32</v>
      </c>
      <c r="F8" s="13"/>
      <c r="G8" s="151" t="s">
        <v>111</v>
      </c>
      <c r="H8" s="152">
        <v>17.1</v>
      </c>
      <c r="I8" s="152">
        <v>8.36</v>
      </c>
      <c r="J8" s="22"/>
      <c r="K8" s="151" t="s">
        <v>114</v>
      </c>
      <c r="L8" s="152">
        <v>19.8</v>
      </c>
      <c r="M8" s="152">
        <v>8.18</v>
      </c>
      <c r="N8" s="22"/>
      <c r="O8" s="151" t="s">
        <v>106</v>
      </c>
      <c r="P8" s="152">
        <v>20.35</v>
      </c>
      <c r="Q8" s="153">
        <v>7.4</v>
      </c>
      <c r="R8" s="17"/>
      <c r="S8" s="20"/>
      <c r="T8" s="20"/>
      <c r="U8" s="20"/>
      <c r="V8" s="20"/>
      <c r="W8" s="20"/>
      <c r="X8" s="20"/>
      <c r="Y8" s="20"/>
      <c r="Z8" s="20"/>
      <c r="AA8" s="20"/>
      <c r="AB8" s="20"/>
      <c r="AC8" s="20"/>
      <c r="AD8" s="20"/>
      <c r="AE8" s="20"/>
    </row>
    <row r="9" spans="1:37" ht="13.5" thickBot="1">
      <c r="A9" s="3"/>
      <c r="B9" s="150">
        <v>5</v>
      </c>
      <c r="C9" s="151" t="s">
        <v>105</v>
      </c>
      <c r="D9" s="152">
        <v>19.25</v>
      </c>
      <c r="E9" s="152">
        <v>8.14</v>
      </c>
      <c r="F9" s="13"/>
      <c r="G9" s="151" t="s">
        <v>104</v>
      </c>
      <c r="H9" s="129">
        <v>20.55</v>
      </c>
      <c r="I9" s="152">
        <v>8.05</v>
      </c>
      <c r="J9" s="22"/>
      <c r="K9" s="151" t="s">
        <v>113</v>
      </c>
      <c r="L9" s="152">
        <v>19.55</v>
      </c>
      <c r="M9" s="152">
        <v>8.07</v>
      </c>
      <c r="N9" s="22"/>
      <c r="O9" s="151"/>
      <c r="P9" s="152"/>
      <c r="Q9" s="153"/>
      <c r="R9" s="17"/>
      <c r="S9" s="20"/>
      <c r="T9" s="20"/>
      <c r="U9" s="20"/>
      <c r="V9" s="20"/>
      <c r="W9" s="20"/>
      <c r="X9" s="20"/>
      <c r="Y9" s="20"/>
      <c r="Z9" s="20"/>
      <c r="AA9" s="20"/>
      <c r="AB9" s="20"/>
      <c r="AC9" s="20"/>
      <c r="AD9" s="20"/>
      <c r="AE9" s="20"/>
      <c r="AF9" s="34"/>
      <c r="AG9" s="34"/>
      <c r="AH9" s="34"/>
      <c r="AI9" s="34"/>
      <c r="AJ9" s="34"/>
      <c r="AK9" s="34"/>
    </row>
    <row r="10" spans="1:31" ht="12.75">
      <c r="A10" s="3"/>
      <c r="B10" s="150">
        <v>6</v>
      </c>
      <c r="C10" s="151"/>
      <c r="D10" s="152"/>
      <c r="E10" s="152"/>
      <c r="F10" s="13"/>
      <c r="G10" s="151" t="s">
        <v>105</v>
      </c>
      <c r="H10" s="152">
        <v>18.6</v>
      </c>
      <c r="I10" s="152">
        <v>8.73</v>
      </c>
      <c r="J10" s="22"/>
      <c r="K10" s="151" t="s">
        <v>104</v>
      </c>
      <c r="L10" s="152">
        <v>20.3</v>
      </c>
      <c r="M10" s="152">
        <v>7.77</v>
      </c>
      <c r="N10" s="22"/>
      <c r="O10" s="151" t="s">
        <v>113</v>
      </c>
      <c r="P10" s="152">
        <v>20.9</v>
      </c>
      <c r="Q10" s="153">
        <v>8.13</v>
      </c>
      <c r="R10" s="17"/>
      <c r="S10" s="20"/>
      <c r="T10" s="20"/>
      <c r="U10" s="20"/>
      <c r="V10" s="20"/>
      <c r="W10" s="20"/>
      <c r="X10" s="20"/>
      <c r="Y10" s="20"/>
      <c r="Z10" s="20"/>
      <c r="AA10" s="20"/>
      <c r="AB10" s="20"/>
      <c r="AC10" s="20"/>
      <c r="AD10" s="20"/>
      <c r="AE10" s="20"/>
    </row>
    <row r="11" spans="1:31" ht="12.75">
      <c r="A11" s="3"/>
      <c r="B11" s="150">
        <v>7</v>
      </c>
      <c r="C11" s="151" t="s">
        <v>108</v>
      </c>
      <c r="D11" s="152">
        <v>19.55</v>
      </c>
      <c r="E11" s="152">
        <v>7.62</v>
      </c>
      <c r="F11" s="13"/>
      <c r="G11" s="151" t="s">
        <v>115</v>
      </c>
      <c r="H11" s="152">
        <v>17.7</v>
      </c>
      <c r="I11" s="152">
        <v>8.54</v>
      </c>
      <c r="J11" s="22"/>
      <c r="K11" s="151" t="s">
        <v>109</v>
      </c>
      <c r="L11" s="152">
        <v>20.7</v>
      </c>
      <c r="M11" s="152">
        <v>7.96</v>
      </c>
      <c r="N11" s="22"/>
      <c r="O11" s="151" t="s">
        <v>107</v>
      </c>
      <c r="P11" s="152">
        <v>21.15</v>
      </c>
      <c r="Q11" s="153">
        <v>8.13</v>
      </c>
      <c r="R11" s="17"/>
      <c r="S11" s="20"/>
      <c r="T11" s="20"/>
      <c r="U11" s="20"/>
      <c r="V11" s="20"/>
      <c r="W11" s="20"/>
      <c r="X11" s="20"/>
      <c r="Y11" s="20"/>
      <c r="Z11" s="20"/>
      <c r="AA11" s="20"/>
      <c r="AB11" s="20"/>
      <c r="AC11" s="20"/>
      <c r="AD11" s="20"/>
      <c r="AE11" s="20"/>
    </row>
    <row r="12" spans="1:31" ht="13.5" thickBot="1">
      <c r="A12" s="3"/>
      <c r="B12" s="150">
        <v>8</v>
      </c>
      <c r="C12" s="151" t="s">
        <v>107</v>
      </c>
      <c r="D12" s="152">
        <v>19.1</v>
      </c>
      <c r="E12" s="152">
        <v>7.78</v>
      </c>
      <c r="F12" s="13"/>
      <c r="G12" s="151" t="s">
        <v>108</v>
      </c>
      <c r="H12" s="152">
        <v>18.15</v>
      </c>
      <c r="I12" s="152">
        <v>8.11</v>
      </c>
      <c r="J12" s="22"/>
      <c r="K12" s="151" t="s">
        <v>115</v>
      </c>
      <c r="L12" s="152">
        <v>19.15</v>
      </c>
      <c r="M12" s="152">
        <v>8.35</v>
      </c>
      <c r="N12" s="22"/>
      <c r="O12" s="151" t="s">
        <v>109</v>
      </c>
      <c r="P12" s="152">
        <v>21.8</v>
      </c>
      <c r="Q12" s="153">
        <v>7.68</v>
      </c>
      <c r="R12" s="17"/>
      <c r="S12" s="20"/>
      <c r="T12" s="20"/>
      <c r="U12" s="20"/>
      <c r="V12" s="20"/>
      <c r="W12" s="20"/>
      <c r="X12" s="20"/>
      <c r="Y12" s="20"/>
      <c r="Z12" s="20"/>
      <c r="AA12" s="20"/>
      <c r="AB12" s="20"/>
      <c r="AC12" s="20"/>
      <c r="AD12" s="20"/>
      <c r="AE12" s="20"/>
    </row>
    <row r="13" spans="1:31" ht="13.5" thickBot="1">
      <c r="A13" s="3"/>
      <c r="B13" s="150">
        <v>9</v>
      </c>
      <c r="C13" s="151" t="s">
        <v>103</v>
      </c>
      <c r="D13" s="128">
        <v>24.5</v>
      </c>
      <c r="E13" s="152">
        <v>6.81</v>
      </c>
      <c r="F13" s="13"/>
      <c r="G13" s="151" t="s">
        <v>112</v>
      </c>
      <c r="H13" s="129">
        <v>20.55</v>
      </c>
      <c r="I13" s="152">
        <v>7.98</v>
      </c>
      <c r="J13" s="22"/>
      <c r="K13" s="151" t="s">
        <v>108</v>
      </c>
      <c r="L13" s="152">
        <v>20.2</v>
      </c>
      <c r="M13" s="152">
        <v>7.25</v>
      </c>
      <c r="N13" s="22"/>
      <c r="O13" s="151" t="s">
        <v>115</v>
      </c>
      <c r="P13" s="152">
        <v>19.85</v>
      </c>
      <c r="Q13" s="153">
        <v>8.24</v>
      </c>
      <c r="R13" s="17"/>
      <c r="S13" s="20"/>
      <c r="T13" s="20"/>
      <c r="U13" s="20"/>
      <c r="V13" s="20"/>
      <c r="W13" s="20"/>
      <c r="X13" s="20"/>
      <c r="Y13" s="20"/>
      <c r="Z13" s="20"/>
      <c r="AA13" s="20"/>
      <c r="AB13" s="20"/>
      <c r="AC13" s="20"/>
      <c r="AD13" s="20"/>
      <c r="AE13" s="20"/>
    </row>
    <row r="14" spans="1:31" ht="12.75">
      <c r="A14" s="3"/>
      <c r="B14" s="150">
        <v>10</v>
      </c>
      <c r="C14" s="151" t="s">
        <v>115</v>
      </c>
      <c r="D14" s="152">
        <v>19.2</v>
      </c>
      <c r="E14" s="152">
        <v>8.41</v>
      </c>
      <c r="F14" s="13"/>
      <c r="G14" s="151" t="s">
        <v>103</v>
      </c>
      <c r="H14" s="152">
        <v>19.85</v>
      </c>
      <c r="I14" s="152">
        <v>7.02</v>
      </c>
      <c r="J14" s="22"/>
      <c r="K14" s="151" t="s">
        <v>112</v>
      </c>
      <c r="L14" s="152">
        <v>20.85</v>
      </c>
      <c r="M14" s="152">
        <v>7.51</v>
      </c>
      <c r="N14" s="22"/>
      <c r="O14" s="151" t="s">
        <v>108</v>
      </c>
      <c r="P14" s="152">
        <v>21.8</v>
      </c>
      <c r="Q14" s="153">
        <v>7.46</v>
      </c>
      <c r="R14" s="17"/>
      <c r="S14" s="20"/>
      <c r="T14" s="20"/>
      <c r="U14" s="20"/>
      <c r="V14" s="20"/>
      <c r="W14" s="20"/>
      <c r="X14" s="20"/>
      <c r="Y14" s="20"/>
      <c r="Z14" s="20"/>
      <c r="AA14" s="20"/>
      <c r="AB14" s="20"/>
      <c r="AC14" s="20"/>
      <c r="AD14" s="20"/>
      <c r="AE14" s="20"/>
    </row>
    <row r="15" spans="1:31" ht="12.75">
      <c r="A15" s="3"/>
      <c r="B15" s="150">
        <v>11</v>
      </c>
      <c r="C15" s="151" t="s">
        <v>106</v>
      </c>
      <c r="D15" s="152">
        <v>16.1</v>
      </c>
      <c r="E15" s="152">
        <v>8.06</v>
      </c>
      <c r="F15" s="13"/>
      <c r="G15" s="151"/>
      <c r="H15" s="152"/>
      <c r="I15" s="152"/>
      <c r="J15" s="22"/>
      <c r="K15" s="151" t="s">
        <v>111</v>
      </c>
      <c r="L15" s="152">
        <v>20.2</v>
      </c>
      <c r="M15" s="152">
        <v>8.25</v>
      </c>
      <c r="N15" s="22"/>
      <c r="O15" s="151" t="s">
        <v>104</v>
      </c>
      <c r="P15" s="152">
        <v>18.65</v>
      </c>
      <c r="Q15" s="153">
        <v>8.01</v>
      </c>
      <c r="R15" s="17"/>
      <c r="S15" s="20"/>
      <c r="T15" s="20"/>
      <c r="U15" s="20"/>
      <c r="V15" s="20"/>
      <c r="W15" s="20"/>
      <c r="X15" s="20"/>
      <c r="Y15" s="20"/>
      <c r="Z15" s="20"/>
      <c r="AA15" s="20"/>
      <c r="AB15" s="20"/>
      <c r="AC15" s="20"/>
      <c r="AD15" s="20"/>
      <c r="AE15" s="20"/>
    </row>
    <row r="16" spans="1:31" ht="12.75">
      <c r="A16" s="3"/>
      <c r="B16" s="150">
        <v>12</v>
      </c>
      <c r="C16" s="151" t="s">
        <v>104</v>
      </c>
      <c r="D16" s="152">
        <v>18.55</v>
      </c>
      <c r="E16" s="152">
        <v>7.93</v>
      </c>
      <c r="F16" s="13"/>
      <c r="G16" s="151" t="s">
        <v>106</v>
      </c>
      <c r="H16" s="152">
        <v>17.55</v>
      </c>
      <c r="I16" s="152">
        <v>8.46</v>
      </c>
      <c r="J16" s="22"/>
      <c r="K16" s="151"/>
      <c r="L16" s="152"/>
      <c r="M16" s="152"/>
      <c r="N16" s="22"/>
      <c r="O16" s="151" t="s">
        <v>111</v>
      </c>
      <c r="P16" s="152">
        <v>21.55</v>
      </c>
      <c r="Q16" s="153">
        <v>7.56</v>
      </c>
      <c r="R16" s="17"/>
      <c r="S16" s="20"/>
      <c r="T16" s="20"/>
      <c r="U16" s="20"/>
      <c r="V16" s="20"/>
      <c r="W16" s="20"/>
      <c r="X16" s="20"/>
      <c r="Y16" s="20"/>
      <c r="Z16" s="20"/>
      <c r="AA16" s="20"/>
      <c r="AB16" s="20"/>
      <c r="AC16" s="20"/>
      <c r="AD16" s="20"/>
      <c r="AE16" s="20"/>
    </row>
    <row r="17" spans="1:31" ht="12.75">
      <c r="A17" s="3"/>
      <c r="B17" s="150">
        <v>13</v>
      </c>
      <c r="C17" s="151" t="s">
        <v>113</v>
      </c>
      <c r="D17" s="152">
        <v>19.45</v>
      </c>
      <c r="E17" s="152">
        <v>8.38</v>
      </c>
      <c r="F17" s="13"/>
      <c r="G17" s="151" t="s">
        <v>110</v>
      </c>
      <c r="H17" s="152">
        <v>17.9</v>
      </c>
      <c r="I17" s="152">
        <v>9.11</v>
      </c>
      <c r="J17" s="22"/>
      <c r="K17" s="151" t="s">
        <v>105</v>
      </c>
      <c r="L17" s="152">
        <v>17.85</v>
      </c>
      <c r="M17" s="152">
        <v>8.46</v>
      </c>
      <c r="N17" s="22"/>
      <c r="O17" s="151" t="s">
        <v>114</v>
      </c>
      <c r="P17" s="152">
        <v>18.9</v>
      </c>
      <c r="Q17" s="153">
        <v>8.09</v>
      </c>
      <c r="R17" s="17"/>
      <c r="S17" s="20"/>
      <c r="T17" s="20"/>
      <c r="U17" s="20"/>
      <c r="V17" s="20"/>
      <c r="W17" s="20"/>
      <c r="X17" s="20"/>
      <c r="Y17" s="20"/>
      <c r="Z17" s="20"/>
      <c r="AA17" s="20"/>
      <c r="AB17" s="20"/>
      <c r="AC17" s="20"/>
      <c r="AD17" s="20"/>
      <c r="AE17" s="20"/>
    </row>
    <row r="18" spans="1:31" ht="13.5" thickBot="1">
      <c r="A18" s="3"/>
      <c r="B18" s="154">
        <v>14</v>
      </c>
      <c r="C18" s="155" t="s">
        <v>114</v>
      </c>
      <c r="D18" s="156">
        <v>17.2</v>
      </c>
      <c r="E18" s="156">
        <v>8.69</v>
      </c>
      <c r="F18" s="157"/>
      <c r="G18" s="155" t="s">
        <v>113</v>
      </c>
      <c r="H18" s="156">
        <v>18.1</v>
      </c>
      <c r="I18" s="156">
        <v>8.8</v>
      </c>
      <c r="J18" s="158"/>
      <c r="K18" s="155" t="s">
        <v>110</v>
      </c>
      <c r="L18" s="156">
        <v>18.35</v>
      </c>
      <c r="M18" s="156">
        <v>8.16</v>
      </c>
      <c r="N18" s="158"/>
      <c r="O18" s="155" t="s">
        <v>105</v>
      </c>
      <c r="P18" s="156">
        <v>20.15</v>
      </c>
      <c r="Q18" s="159">
        <v>8.44</v>
      </c>
      <c r="R18" s="17"/>
      <c r="S18" s="20"/>
      <c r="T18" s="20"/>
      <c r="U18" s="20"/>
      <c r="V18" s="20"/>
      <c r="W18" s="20"/>
      <c r="X18" s="20"/>
      <c r="Y18" s="20"/>
      <c r="Z18" s="20"/>
      <c r="AA18" s="20"/>
      <c r="AB18" s="20"/>
      <c r="AC18" s="20"/>
      <c r="AD18" s="20"/>
      <c r="AE18" s="20"/>
    </row>
    <row r="19" spans="1:31" ht="13.5" thickTop="1">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4:17" ht="12.75">
      <c r="D75" s="11"/>
      <c r="E75" s="11"/>
      <c r="H75" s="11"/>
      <c r="I75" s="11"/>
      <c r="L75" s="11"/>
      <c r="M75" s="11"/>
      <c r="P75" s="11"/>
      <c r="Q75" s="11"/>
    </row>
    <row r="76" spans="4:17" ht="12.75">
      <c r="D76" s="11"/>
      <c r="E76" s="11"/>
      <c r="H76" s="11"/>
      <c r="I76" s="11"/>
      <c r="L76" s="11"/>
      <c r="M76" s="11"/>
      <c r="P76" s="11"/>
      <c r="Q76" s="11"/>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sheetData>
  <sheetProtection/>
  <mergeCells count="4">
    <mergeCell ref="O3:Q3"/>
    <mergeCell ref="K3:M3"/>
    <mergeCell ref="C3:E3"/>
    <mergeCell ref="G3:I3"/>
  </mergeCells>
  <dataValidations count="2">
    <dataValidation type="decimal" allowBlank="1" showInputMessage="1" showErrorMessage="1" errorTitle="LAPS" error="The number of laps is not within the limits set at the top of this sheet. Either correct the entry or reset the parameters" sqref="K5:K18 H5:H74 L5:L74 D5:D74 P5:P74">
      <formula1>#REF!</formula1>
      <formula2>#REF!</formula2>
    </dataValidation>
    <dataValidation type="decimal" allowBlank="1" showInputMessage="1" showErrorMessage="1" errorTitle="LAP TIME" error="The lap time is not within the limits set at the top of this sheet. Either correct the entry or reset the parameters" sqref="O5:O18 I5:I74 E5:E74 Q5:Q74 M5:M74">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2">
    <tabColor indexed="17"/>
  </sheetPr>
  <dimension ref="B3:Z500"/>
  <sheetViews>
    <sheetView tabSelected="1" zoomScale="95" zoomScaleNormal="95" workbookViewId="0" topLeftCell="A1">
      <selection activeCell="C25" sqref="C25"/>
    </sheetView>
  </sheetViews>
  <sheetFormatPr defaultColWidth="9.140625" defaultRowHeight="12.75"/>
  <cols>
    <col min="1" max="1" width="1.7109375" style="14" customWidth="1"/>
    <col min="2" max="2" width="2.7109375" style="14" customWidth="1"/>
    <col min="3" max="3" width="14.140625" style="14" customWidth="1"/>
    <col min="4" max="4" width="8.28125" style="14" customWidth="1"/>
    <col min="5" max="12" width="6.57421875" style="14" customWidth="1"/>
    <col min="13" max="14" width="9.140625" style="14" hidden="1" customWidth="1"/>
    <col min="15" max="15" width="9.140625" style="14" customWidth="1"/>
    <col min="16" max="16" width="9.140625" style="14" hidden="1" customWidth="1"/>
    <col min="17" max="17" width="9.140625" style="14" customWidth="1"/>
    <col min="18" max="18" width="4.421875" style="14" customWidth="1"/>
    <col min="19" max="19" width="3.8515625" style="14" customWidth="1"/>
    <col min="20" max="20" width="4.140625" style="14" customWidth="1"/>
    <col min="21" max="21" width="7.57421875" style="14" customWidth="1"/>
    <col min="22" max="22" width="6.140625" style="14" customWidth="1"/>
    <col min="23" max="24" width="9.140625" style="14" customWidth="1"/>
    <col min="25" max="25" width="9.28125" style="14" customWidth="1"/>
    <col min="26" max="26" width="9.140625" style="14" hidden="1" customWidth="1"/>
    <col min="27" max="16384" width="9.140625" style="14" customWidth="1"/>
  </cols>
  <sheetData>
    <row r="2" ht="13.5" thickBot="1"/>
    <row r="3" spans="2:26" ht="14.25" thickTop="1">
      <c r="B3" s="105"/>
      <c r="C3" s="106"/>
      <c r="D3" s="106"/>
      <c r="E3" s="107"/>
      <c r="F3" s="107"/>
      <c r="G3" s="108"/>
      <c r="H3" s="108"/>
      <c r="I3" s="109"/>
      <c r="J3" s="109"/>
      <c r="K3" s="124"/>
      <c r="L3" s="124"/>
      <c r="M3" s="110" t="s">
        <v>1</v>
      </c>
      <c r="N3" s="110" t="s">
        <v>1</v>
      </c>
      <c r="O3" s="110" t="s">
        <v>1</v>
      </c>
      <c r="P3" s="110" t="s">
        <v>1</v>
      </c>
      <c r="Q3" s="111" t="s">
        <v>2</v>
      </c>
      <c r="R3" s="111" t="s">
        <v>118</v>
      </c>
      <c r="S3" s="127" t="s">
        <v>4</v>
      </c>
      <c r="T3" s="127" t="s">
        <v>4</v>
      </c>
      <c r="U3" s="110" t="s">
        <v>4</v>
      </c>
      <c r="V3" s="110" t="s">
        <v>4</v>
      </c>
      <c r="W3" s="110" t="s">
        <v>3</v>
      </c>
      <c r="X3" s="111" t="s">
        <v>2</v>
      </c>
      <c r="Y3" s="112" t="s">
        <v>116</v>
      </c>
      <c r="Z3" s="87">
        <v>94.416</v>
      </c>
    </row>
    <row r="4" spans="2:26" ht="24" thickBot="1">
      <c r="B4" s="90" t="s">
        <v>5</v>
      </c>
      <c r="C4" s="91" t="s">
        <v>6</v>
      </c>
      <c r="D4" s="92" t="s">
        <v>117</v>
      </c>
      <c r="E4" s="93" t="s">
        <v>8</v>
      </c>
      <c r="F4" s="93" t="s">
        <v>9</v>
      </c>
      <c r="G4" s="94" t="s">
        <v>8</v>
      </c>
      <c r="H4" s="94" t="s">
        <v>9</v>
      </c>
      <c r="I4" s="120" t="s">
        <v>8</v>
      </c>
      <c r="J4" s="120" t="s">
        <v>9</v>
      </c>
      <c r="K4" s="125" t="s">
        <v>8</v>
      </c>
      <c r="L4" s="125" t="s">
        <v>9</v>
      </c>
      <c r="M4" s="95" t="s">
        <v>10</v>
      </c>
      <c r="N4" s="95" t="s">
        <v>11</v>
      </c>
      <c r="O4" s="95" t="s">
        <v>13</v>
      </c>
      <c r="P4" s="95" t="s">
        <v>12</v>
      </c>
      <c r="Q4" s="95" t="s">
        <v>14</v>
      </c>
      <c r="R4" s="95" t="s">
        <v>119</v>
      </c>
      <c r="S4" s="95" t="s">
        <v>0</v>
      </c>
      <c r="T4" s="95" t="s">
        <v>15</v>
      </c>
      <c r="U4" s="96" t="s">
        <v>3</v>
      </c>
      <c r="V4" s="96" t="s">
        <v>16</v>
      </c>
      <c r="W4" s="97" t="s">
        <v>17</v>
      </c>
      <c r="X4" s="97" t="s">
        <v>18</v>
      </c>
      <c r="Y4" s="98" t="s">
        <v>75</v>
      </c>
      <c r="Z4" s="88" t="s">
        <v>74</v>
      </c>
    </row>
    <row r="5" spans="2:26" ht="18" customHeight="1" thickBot="1">
      <c r="B5" s="135">
        <v>1</v>
      </c>
      <c r="C5" s="100" t="s">
        <v>120</v>
      </c>
      <c r="D5" s="101"/>
      <c r="E5" s="132">
        <v>24.5</v>
      </c>
      <c r="F5" s="134">
        <v>6.81</v>
      </c>
      <c r="G5" s="102">
        <v>19.85</v>
      </c>
      <c r="H5" s="134">
        <v>7.02</v>
      </c>
      <c r="I5" s="132">
        <v>21.75</v>
      </c>
      <c r="J5" s="102"/>
      <c r="K5" s="132">
        <v>22.1</v>
      </c>
      <c r="L5" s="102"/>
      <c r="M5" s="103">
        <f aca="true" t="shared" si="0" ref="M5:M17">SUM(E5,G5,I5,K5)</f>
        <v>88.19999999999999</v>
      </c>
      <c r="N5" s="103">
        <f aca="true" t="shared" si="1" ref="N5:N17">IF(COUNT(E5,G5,I5,K5)=4,MINA(E5,G5,I5,K5),0)</f>
        <v>19.85</v>
      </c>
      <c r="O5" s="103">
        <f aca="true" t="shared" si="2" ref="O5:O17">SUM(M5-N5)</f>
        <v>68.35</v>
      </c>
      <c r="P5" s="103">
        <f aca="true" t="shared" si="3" ref="P5:P17">MAX(E5,G5,I5,K5)</f>
        <v>24.5</v>
      </c>
      <c r="Q5" s="103">
        <f aca="true" t="shared" si="4" ref="Q5:Q17">MIN(F5,H5,J5,L5)</f>
        <v>6.81</v>
      </c>
      <c r="R5" s="136">
        <v>1</v>
      </c>
      <c r="S5" s="121"/>
      <c r="T5" s="103" t="s">
        <v>133</v>
      </c>
      <c r="U5" s="103">
        <v>24.1</v>
      </c>
      <c r="V5" s="103">
        <v>6.68</v>
      </c>
      <c r="W5" s="137">
        <f aca="true" t="shared" si="5" ref="W5:W17">MAX(P5,U5)</f>
        <v>24.5</v>
      </c>
      <c r="X5" s="137">
        <f aca="true" t="shared" si="6" ref="X5:X17">MIN(Q5,V5)</f>
        <v>6.68</v>
      </c>
      <c r="Y5" s="138">
        <f aca="true" t="shared" si="7" ref="Y5:Y17">IF(X5&lt;&gt;0,SUM($Z$3/X5*12),"")</f>
        <v>169.60958083832335</v>
      </c>
      <c r="Z5" s="89">
        <f aca="true" t="shared" si="8" ref="Z5:Z17">IF(X5&lt;&gt;0,SUM(3600/X5*$Z$3/5280),"")</f>
        <v>9.636908002177464</v>
      </c>
    </row>
    <row r="6" spans="2:26" ht="18" customHeight="1" thickBot="1">
      <c r="B6" s="99">
        <v>2</v>
      </c>
      <c r="C6" s="100" t="s">
        <v>121</v>
      </c>
      <c r="D6" s="101"/>
      <c r="E6" s="102">
        <v>21.45</v>
      </c>
      <c r="F6" s="102"/>
      <c r="G6" s="133">
        <v>20.55</v>
      </c>
      <c r="H6" s="102">
        <v>7.98</v>
      </c>
      <c r="I6" s="102">
        <v>20.85</v>
      </c>
      <c r="J6" s="102">
        <v>7.51</v>
      </c>
      <c r="K6" s="102">
        <v>20.1</v>
      </c>
      <c r="L6" s="102"/>
      <c r="M6" s="103">
        <f t="shared" si="0"/>
        <v>82.95</v>
      </c>
      <c r="N6" s="103">
        <f t="shared" si="1"/>
        <v>20.1</v>
      </c>
      <c r="O6" s="103">
        <f t="shared" si="2"/>
        <v>62.85</v>
      </c>
      <c r="P6" s="103">
        <f t="shared" si="3"/>
        <v>21.45</v>
      </c>
      <c r="Q6" s="103">
        <f t="shared" si="4"/>
        <v>7.51</v>
      </c>
      <c r="R6" s="119">
        <v>2</v>
      </c>
      <c r="S6" s="126"/>
      <c r="T6" s="103" t="s">
        <v>133</v>
      </c>
      <c r="U6" s="103">
        <v>20.9</v>
      </c>
      <c r="V6" s="103">
        <v>7.45</v>
      </c>
      <c r="W6" s="103">
        <f t="shared" si="5"/>
        <v>21.45</v>
      </c>
      <c r="X6" s="103">
        <f t="shared" si="6"/>
        <v>7.45</v>
      </c>
      <c r="Y6" s="104">
        <f t="shared" si="7"/>
        <v>152.0794630872483</v>
      </c>
      <c r="Z6" s="57">
        <f t="shared" si="8"/>
        <v>8.640878584502744</v>
      </c>
    </row>
    <row r="7" spans="2:26" ht="18" customHeight="1" thickBot="1">
      <c r="B7" s="99">
        <v>3</v>
      </c>
      <c r="C7" s="100" t="s">
        <v>122</v>
      </c>
      <c r="D7" s="101"/>
      <c r="E7" s="102">
        <v>19.75</v>
      </c>
      <c r="F7" s="102">
        <v>7.66</v>
      </c>
      <c r="G7" s="102">
        <v>19.15</v>
      </c>
      <c r="H7" s="102"/>
      <c r="I7" s="102">
        <v>20.7</v>
      </c>
      <c r="J7" s="102">
        <v>7.96</v>
      </c>
      <c r="K7" s="102">
        <v>21.8</v>
      </c>
      <c r="L7" s="102">
        <v>7.68</v>
      </c>
      <c r="M7" s="103">
        <f t="shared" si="0"/>
        <v>81.39999999999999</v>
      </c>
      <c r="N7" s="103">
        <f t="shared" si="1"/>
        <v>19.15</v>
      </c>
      <c r="O7" s="103">
        <f t="shared" si="2"/>
        <v>62.24999999999999</v>
      </c>
      <c r="P7" s="103">
        <f t="shared" si="3"/>
        <v>21.8</v>
      </c>
      <c r="Q7" s="103">
        <f t="shared" si="4"/>
        <v>7.66</v>
      </c>
      <c r="R7" s="119">
        <v>3</v>
      </c>
      <c r="S7" s="123"/>
      <c r="T7" s="103" t="s">
        <v>133</v>
      </c>
      <c r="U7" s="103">
        <v>20.4</v>
      </c>
      <c r="V7" s="103">
        <v>7.59</v>
      </c>
      <c r="W7" s="103">
        <f t="shared" si="5"/>
        <v>21.8</v>
      </c>
      <c r="X7" s="103">
        <f t="shared" si="6"/>
        <v>7.59</v>
      </c>
      <c r="Y7" s="104">
        <f t="shared" si="7"/>
        <v>149.27430830039526</v>
      </c>
      <c r="Z7" s="57">
        <f t="shared" si="8"/>
        <v>8.481494789795185</v>
      </c>
    </row>
    <row r="8" spans="2:26" ht="18" customHeight="1" thickBot="1">
      <c r="B8" s="99">
        <v>4</v>
      </c>
      <c r="C8" s="100" t="s">
        <v>123</v>
      </c>
      <c r="D8" s="101"/>
      <c r="E8" s="102">
        <v>19.55</v>
      </c>
      <c r="F8" s="102">
        <v>7.62</v>
      </c>
      <c r="G8" s="102">
        <v>18.15</v>
      </c>
      <c r="H8" s="102">
        <v>8.11</v>
      </c>
      <c r="I8" s="102">
        <v>20.2</v>
      </c>
      <c r="J8" s="134">
        <v>7.25</v>
      </c>
      <c r="K8" s="102">
        <v>21.8</v>
      </c>
      <c r="L8" s="102">
        <v>7.46</v>
      </c>
      <c r="M8" s="103">
        <f t="shared" si="0"/>
        <v>79.7</v>
      </c>
      <c r="N8" s="103">
        <f t="shared" si="1"/>
        <v>18.15</v>
      </c>
      <c r="O8" s="103">
        <f t="shared" si="2"/>
        <v>61.550000000000004</v>
      </c>
      <c r="P8" s="103">
        <f t="shared" si="3"/>
        <v>21.8</v>
      </c>
      <c r="Q8" s="103">
        <f t="shared" si="4"/>
        <v>7.25</v>
      </c>
      <c r="R8" s="119">
        <v>4</v>
      </c>
      <c r="S8" s="122"/>
      <c r="T8" s="103" t="s">
        <v>133</v>
      </c>
      <c r="U8" s="103">
        <v>17.95</v>
      </c>
      <c r="V8" s="103">
        <v>8.1</v>
      </c>
      <c r="W8" s="103">
        <f t="shared" si="5"/>
        <v>21.8</v>
      </c>
      <c r="X8" s="103">
        <f t="shared" si="6"/>
        <v>7.25</v>
      </c>
      <c r="Y8" s="104">
        <f t="shared" si="7"/>
        <v>156.27475862068965</v>
      </c>
      <c r="Z8" s="57">
        <f t="shared" si="8"/>
        <v>8.87924764890282</v>
      </c>
    </row>
    <row r="9" spans="2:26" ht="18" customHeight="1" thickBot="1">
      <c r="B9" s="99">
        <v>5</v>
      </c>
      <c r="C9" s="100" t="s">
        <v>125</v>
      </c>
      <c r="D9" s="101"/>
      <c r="E9" s="102">
        <v>19.45</v>
      </c>
      <c r="F9" s="102">
        <v>8.38</v>
      </c>
      <c r="G9" s="102">
        <v>18.1</v>
      </c>
      <c r="H9" s="102">
        <v>8.8</v>
      </c>
      <c r="I9" s="102">
        <v>19.55</v>
      </c>
      <c r="J9" s="102">
        <v>8.07</v>
      </c>
      <c r="K9" s="102">
        <v>20.9</v>
      </c>
      <c r="L9" s="102">
        <v>8.13</v>
      </c>
      <c r="M9" s="103">
        <f t="shared" si="0"/>
        <v>78</v>
      </c>
      <c r="N9" s="103">
        <f t="shared" si="1"/>
        <v>18.1</v>
      </c>
      <c r="O9" s="103">
        <f t="shared" si="2"/>
        <v>59.9</v>
      </c>
      <c r="P9" s="103">
        <f t="shared" si="3"/>
        <v>20.9</v>
      </c>
      <c r="Q9" s="103">
        <f t="shared" si="4"/>
        <v>8.07</v>
      </c>
      <c r="R9" s="119">
        <v>6</v>
      </c>
      <c r="S9" s="121"/>
      <c r="T9" s="103" t="s">
        <v>134</v>
      </c>
      <c r="U9" s="103">
        <v>19.05</v>
      </c>
      <c r="V9" s="103">
        <v>8.16</v>
      </c>
      <c r="W9" s="103">
        <f t="shared" si="5"/>
        <v>20.9</v>
      </c>
      <c r="X9" s="103">
        <f t="shared" si="6"/>
        <v>8.07</v>
      </c>
      <c r="Y9" s="104">
        <f t="shared" si="7"/>
        <v>140.39553903345725</v>
      </c>
      <c r="Z9" s="57">
        <f t="shared" si="8"/>
        <v>7.977019263264616</v>
      </c>
    </row>
    <row r="10" spans="2:26" ht="18" customHeight="1" thickBot="1">
      <c r="B10" s="99">
        <v>6</v>
      </c>
      <c r="C10" s="100" t="s">
        <v>124</v>
      </c>
      <c r="D10" s="101"/>
      <c r="E10" s="102">
        <v>18.6</v>
      </c>
      <c r="F10" s="102">
        <v>8.29</v>
      </c>
      <c r="G10" s="102">
        <v>17.1</v>
      </c>
      <c r="H10" s="102">
        <v>8.36</v>
      </c>
      <c r="I10" s="102">
        <v>20.2</v>
      </c>
      <c r="J10" s="102">
        <v>8.25</v>
      </c>
      <c r="K10" s="102">
        <v>21.55</v>
      </c>
      <c r="L10" s="102">
        <v>7.56</v>
      </c>
      <c r="M10" s="103">
        <f t="shared" si="0"/>
        <v>77.45</v>
      </c>
      <c r="N10" s="103">
        <f t="shared" si="1"/>
        <v>17.1</v>
      </c>
      <c r="O10" s="103">
        <f t="shared" si="2"/>
        <v>60.35</v>
      </c>
      <c r="P10" s="103">
        <f t="shared" si="3"/>
        <v>21.55</v>
      </c>
      <c r="Q10" s="103">
        <f t="shared" si="4"/>
        <v>7.56</v>
      </c>
      <c r="R10" s="119">
        <v>5</v>
      </c>
      <c r="S10" s="123"/>
      <c r="T10" s="103" t="s">
        <v>134</v>
      </c>
      <c r="U10" s="103">
        <v>18.5</v>
      </c>
      <c r="V10" s="103">
        <v>7.19</v>
      </c>
      <c r="W10" s="103">
        <f t="shared" si="5"/>
        <v>21.55</v>
      </c>
      <c r="X10" s="103">
        <f t="shared" si="6"/>
        <v>7.19</v>
      </c>
      <c r="Y10" s="104">
        <f t="shared" si="7"/>
        <v>157.57885952712098</v>
      </c>
      <c r="Z10" s="57">
        <f t="shared" si="8"/>
        <v>8.953344291313691</v>
      </c>
    </row>
    <row r="11" spans="2:26" ht="18" customHeight="1" thickBot="1">
      <c r="B11" s="99">
        <v>7</v>
      </c>
      <c r="C11" s="100" t="s">
        <v>128</v>
      </c>
      <c r="D11" s="101"/>
      <c r="E11" s="102">
        <v>19.55</v>
      </c>
      <c r="F11" s="102">
        <v>8.32</v>
      </c>
      <c r="G11" s="102">
        <v>17.9</v>
      </c>
      <c r="H11" s="102">
        <v>9.11</v>
      </c>
      <c r="I11" s="102">
        <v>18.35</v>
      </c>
      <c r="J11" s="102">
        <v>8.16</v>
      </c>
      <c r="K11" s="102">
        <v>20.3</v>
      </c>
      <c r="L11" s="102">
        <v>8.29</v>
      </c>
      <c r="M11" s="103">
        <f t="shared" si="0"/>
        <v>76.10000000000001</v>
      </c>
      <c r="N11" s="103">
        <f t="shared" si="1"/>
        <v>17.9</v>
      </c>
      <c r="O11" s="103">
        <f t="shared" si="2"/>
        <v>58.20000000000001</v>
      </c>
      <c r="P11" s="103">
        <f t="shared" si="3"/>
        <v>20.3</v>
      </c>
      <c r="Q11" s="103">
        <f t="shared" si="4"/>
        <v>8.16</v>
      </c>
      <c r="R11" s="119">
        <v>9</v>
      </c>
      <c r="S11" s="122"/>
      <c r="T11" s="103" t="s">
        <v>134</v>
      </c>
      <c r="U11" s="103">
        <v>17.9</v>
      </c>
      <c r="V11" s="103">
        <v>7.77</v>
      </c>
      <c r="W11" s="103">
        <f t="shared" si="5"/>
        <v>20.3</v>
      </c>
      <c r="X11" s="103">
        <f t="shared" si="6"/>
        <v>7.77</v>
      </c>
      <c r="Y11" s="104">
        <f t="shared" si="7"/>
        <v>145.81621621621622</v>
      </c>
      <c r="Z11" s="57">
        <f t="shared" si="8"/>
        <v>8.285012285012284</v>
      </c>
    </row>
    <row r="12" spans="2:26" ht="18" customHeight="1" thickBot="1">
      <c r="B12" s="99">
        <v>8</v>
      </c>
      <c r="C12" s="100" t="s">
        <v>130</v>
      </c>
      <c r="D12" s="101"/>
      <c r="E12" s="102">
        <v>16.1</v>
      </c>
      <c r="F12" s="102">
        <v>8.06</v>
      </c>
      <c r="G12" s="102">
        <v>17.55</v>
      </c>
      <c r="H12" s="102">
        <v>8.46</v>
      </c>
      <c r="I12" s="102">
        <v>19.3</v>
      </c>
      <c r="J12" s="102">
        <v>7.9</v>
      </c>
      <c r="K12" s="102">
        <v>20.35</v>
      </c>
      <c r="L12" s="134">
        <v>7.4</v>
      </c>
      <c r="M12" s="103">
        <f t="shared" si="0"/>
        <v>73.30000000000001</v>
      </c>
      <c r="N12" s="103">
        <f t="shared" si="1"/>
        <v>16.1</v>
      </c>
      <c r="O12" s="103">
        <f t="shared" si="2"/>
        <v>57.20000000000001</v>
      </c>
      <c r="P12" s="103">
        <f t="shared" si="3"/>
        <v>20.35</v>
      </c>
      <c r="Q12" s="103">
        <f t="shared" si="4"/>
        <v>7.4</v>
      </c>
      <c r="R12" s="119">
        <v>12</v>
      </c>
      <c r="S12" s="121"/>
      <c r="T12" s="103" t="s">
        <v>135</v>
      </c>
      <c r="U12" s="103">
        <v>20.05</v>
      </c>
      <c r="V12" s="103">
        <v>7.65</v>
      </c>
      <c r="W12" s="103">
        <f t="shared" si="5"/>
        <v>20.35</v>
      </c>
      <c r="X12" s="103">
        <f t="shared" si="6"/>
        <v>7.4</v>
      </c>
      <c r="Y12" s="104">
        <f t="shared" si="7"/>
        <v>153.10702702702702</v>
      </c>
      <c r="Z12" s="57">
        <f t="shared" si="8"/>
        <v>8.6992628992629</v>
      </c>
    </row>
    <row r="13" spans="2:26" ht="18" customHeight="1" thickBot="1">
      <c r="B13" s="99">
        <v>9</v>
      </c>
      <c r="C13" s="100" t="s">
        <v>127</v>
      </c>
      <c r="D13" s="101"/>
      <c r="E13" s="102">
        <v>19.1</v>
      </c>
      <c r="F13" s="102">
        <v>7.78</v>
      </c>
      <c r="G13" s="102">
        <v>8.45</v>
      </c>
      <c r="H13" s="102"/>
      <c r="I13" s="102">
        <v>19.25</v>
      </c>
      <c r="J13" s="102">
        <v>7.99</v>
      </c>
      <c r="K13" s="102">
        <v>21.15</v>
      </c>
      <c r="L13" s="102">
        <v>8.13</v>
      </c>
      <c r="M13" s="103">
        <f t="shared" si="0"/>
        <v>67.94999999999999</v>
      </c>
      <c r="N13" s="103">
        <f t="shared" si="1"/>
        <v>8.45</v>
      </c>
      <c r="O13" s="103">
        <f t="shared" si="2"/>
        <v>59.499999999999986</v>
      </c>
      <c r="P13" s="103">
        <f t="shared" si="3"/>
        <v>21.15</v>
      </c>
      <c r="Q13" s="103">
        <f t="shared" si="4"/>
        <v>7.78</v>
      </c>
      <c r="R13" s="119">
        <v>8</v>
      </c>
      <c r="S13" s="126"/>
      <c r="T13" s="103" t="s">
        <v>135</v>
      </c>
      <c r="U13" s="103">
        <v>18.5</v>
      </c>
      <c r="V13" s="103">
        <v>8.09</v>
      </c>
      <c r="W13" s="103">
        <f t="shared" si="5"/>
        <v>21.15</v>
      </c>
      <c r="X13" s="103">
        <f t="shared" si="6"/>
        <v>7.78</v>
      </c>
      <c r="Y13" s="104">
        <f t="shared" si="7"/>
        <v>145.62879177377891</v>
      </c>
      <c r="Z13" s="57">
        <f t="shared" si="8"/>
        <v>8.274363168964712</v>
      </c>
    </row>
    <row r="14" spans="2:26" ht="18" customHeight="1" thickBot="1">
      <c r="B14" s="99">
        <v>10</v>
      </c>
      <c r="C14" s="100" t="s">
        <v>126</v>
      </c>
      <c r="D14" s="101"/>
      <c r="E14" s="102">
        <v>18.55</v>
      </c>
      <c r="F14" s="102">
        <v>7.93</v>
      </c>
      <c r="G14" s="132">
        <v>20.55</v>
      </c>
      <c r="H14" s="102">
        <v>8.05</v>
      </c>
      <c r="I14" s="102">
        <v>20.3</v>
      </c>
      <c r="J14" s="102">
        <v>7.77</v>
      </c>
      <c r="K14" s="102">
        <v>18.65</v>
      </c>
      <c r="L14" s="102">
        <v>8.01</v>
      </c>
      <c r="M14" s="103">
        <f t="shared" si="0"/>
        <v>78.05000000000001</v>
      </c>
      <c r="N14" s="103">
        <f t="shared" si="1"/>
        <v>18.55</v>
      </c>
      <c r="O14" s="103">
        <f t="shared" si="2"/>
        <v>59.500000000000014</v>
      </c>
      <c r="P14" s="103">
        <f t="shared" si="3"/>
        <v>20.55</v>
      </c>
      <c r="Q14" s="103">
        <f t="shared" si="4"/>
        <v>7.77</v>
      </c>
      <c r="R14" s="119">
        <v>7</v>
      </c>
      <c r="S14" s="122"/>
      <c r="T14" s="103" t="s">
        <v>135</v>
      </c>
      <c r="U14" s="103">
        <v>17.55</v>
      </c>
      <c r="V14" s="103">
        <v>7.86</v>
      </c>
      <c r="W14" s="103">
        <f t="shared" si="5"/>
        <v>20.55</v>
      </c>
      <c r="X14" s="103">
        <f t="shared" si="6"/>
        <v>7.77</v>
      </c>
      <c r="Y14" s="104">
        <f t="shared" si="7"/>
        <v>145.81621621621622</v>
      </c>
      <c r="Z14" s="57">
        <f t="shared" si="8"/>
        <v>8.285012285012284</v>
      </c>
    </row>
    <row r="15" spans="2:26" ht="18" customHeight="1" thickBot="1">
      <c r="B15" s="99">
        <v>11</v>
      </c>
      <c r="C15" s="100" t="s">
        <v>132</v>
      </c>
      <c r="D15" s="101"/>
      <c r="E15" s="102">
        <v>19.2</v>
      </c>
      <c r="F15" s="102">
        <v>8.41</v>
      </c>
      <c r="G15" s="102">
        <v>17.7</v>
      </c>
      <c r="H15" s="102">
        <v>8.54</v>
      </c>
      <c r="I15" s="102">
        <v>19.15</v>
      </c>
      <c r="J15" s="102">
        <v>8.35</v>
      </c>
      <c r="K15" s="102">
        <v>19.85</v>
      </c>
      <c r="L15" s="102">
        <v>8.24</v>
      </c>
      <c r="M15" s="103">
        <f t="shared" si="0"/>
        <v>75.9</v>
      </c>
      <c r="N15" s="103">
        <f t="shared" si="1"/>
        <v>17.7</v>
      </c>
      <c r="O15" s="103">
        <f t="shared" si="2"/>
        <v>58.2</v>
      </c>
      <c r="P15" s="103">
        <f t="shared" si="3"/>
        <v>19.85</v>
      </c>
      <c r="Q15" s="103">
        <f t="shared" si="4"/>
        <v>8.24</v>
      </c>
      <c r="R15" s="119">
        <v>10</v>
      </c>
      <c r="S15" s="123"/>
      <c r="T15" s="103" t="s">
        <v>136</v>
      </c>
      <c r="U15" s="103">
        <v>19.85</v>
      </c>
      <c r="V15" s="103">
        <v>7.66</v>
      </c>
      <c r="W15" s="103">
        <f t="shared" si="5"/>
        <v>19.85</v>
      </c>
      <c r="X15" s="103">
        <f t="shared" si="6"/>
        <v>7.66</v>
      </c>
      <c r="Y15" s="104">
        <f t="shared" si="7"/>
        <v>147.910182767624</v>
      </c>
      <c r="Z15" s="57">
        <f t="shared" si="8"/>
        <v>8.403987657251365</v>
      </c>
    </row>
    <row r="16" spans="2:26" ht="18" customHeight="1" thickBot="1">
      <c r="B16" s="99">
        <v>12</v>
      </c>
      <c r="C16" s="100" t="s">
        <v>129</v>
      </c>
      <c r="D16" s="101"/>
      <c r="E16" s="102">
        <v>19.25</v>
      </c>
      <c r="F16" s="102">
        <v>8.14</v>
      </c>
      <c r="G16" s="102">
        <v>18.6</v>
      </c>
      <c r="H16" s="102">
        <v>8.73</v>
      </c>
      <c r="I16" s="102">
        <v>17.85</v>
      </c>
      <c r="J16" s="102">
        <v>8.46</v>
      </c>
      <c r="K16" s="102">
        <v>20.15</v>
      </c>
      <c r="L16" s="102">
        <v>8.44</v>
      </c>
      <c r="M16" s="103">
        <f t="shared" si="0"/>
        <v>75.85</v>
      </c>
      <c r="N16" s="103">
        <f t="shared" si="1"/>
        <v>17.85</v>
      </c>
      <c r="O16" s="103">
        <f t="shared" si="2"/>
        <v>57.99999999999999</v>
      </c>
      <c r="P16" s="103">
        <f t="shared" si="3"/>
        <v>20.15</v>
      </c>
      <c r="Q16" s="103">
        <f t="shared" si="4"/>
        <v>8.14</v>
      </c>
      <c r="R16" s="119">
        <v>11</v>
      </c>
      <c r="S16" s="121"/>
      <c r="T16" s="103" t="s">
        <v>136</v>
      </c>
      <c r="U16" s="103">
        <v>19.2</v>
      </c>
      <c r="V16" s="103">
        <v>8.23</v>
      </c>
      <c r="W16" s="103">
        <f t="shared" si="5"/>
        <v>20.15</v>
      </c>
      <c r="X16" s="103">
        <f t="shared" si="6"/>
        <v>8.14</v>
      </c>
      <c r="Y16" s="104">
        <f t="shared" si="7"/>
        <v>139.18820638820637</v>
      </c>
      <c r="Z16" s="57">
        <f t="shared" si="8"/>
        <v>7.908420817511726</v>
      </c>
    </row>
    <row r="17" spans="2:26" ht="18" customHeight="1" thickBot="1">
      <c r="B17" s="99">
        <v>13</v>
      </c>
      <c r="C17" s="100" t="s">
        <v>131</v>
      </c>
      <c r="D17" s="101"/>
      <c r="E17" s="102">
        <v>17.2</v>
      </c>
      <c r="F17" s="102">
        <v>8.69</v>
      </c>
      <c r="G17" s="102">
        <v>15.2</v>
      </c>
      <c r="H17" s="102">
        <v>9.8</v>
      </c>
      <c r="I17" s="102">
        <v>19.8</v>
      </c>
      <c r="J17" s="102">
        <v>8.18</v>
      </c>
      <c r="K17" s="102">
        <v>18.9</v>
      </c>
      <c r="L17" s="102">
        <v>8.09</v>
      </c>
      <c r="M17" s="103">
        <f t="shared" si="0"/>
        <v>71.1</v>
      </c>
      <c r="N17" s="103">
        <f t="shared" si="1"/>
        <v>15.2</v>
      </c>
      <c r="O17" s="103">
        <f t="shared" si="2"/>
        <v>55.89999999999999</v>
      </c>
      <c r="P17" s="103">
        <f t="shared" si="3"/>
        <v>19.8</v>
      </c>
      <c r="Q17" s="103">
        <f t="shared" si="4"/>
        <v>8.09</v>
      </c>
      <c r="R17" s="119">
        <v>13</v>
      </c>
      <c r="S17" s="122"/>
      <c r="T17" s="103" t="s">
        <v>136</v>
      </c>
      <c r="U17" s="103">
        <v>15.55</v>
      </c>
      <c r="V17" s="103">
        <v>9.09</v>
      </c>
      <c r="W17" s="103">
        <f t="shared" si="5"/>
        <v>19.8</v>
      </c>
      <c r="X17" s="103">
        <f t="shared" si="6"/>
        <v>8.09</v>
      </c>
      <c r="Y17" s="104">
        <f t="shared" si="7"/>
        <v>140.04845488257106</v>
      </c>
      <c r="Z17" s="57">
        <f t="shared" si="8"/>
        <v>7.9572985728733565</v>
      </c>
    </row>
    <row r="18" spans="2:26" ht="8.25" customHeight="1" thickBot="1">
      <c r="B18" s="113"/>
      <c r="C18" s="114"/>
      <c r="D18" s="115"/>
      <c r="E18" s="116"/>
      <c r="F18" s="116"/>
      <c r="G18" s="116"/>
      <c r="H18" s="116"/>
      <c r="I18" s="116"/>
      <c r="J18" s="116"/>
      <c r="K18" s="116"/>
      <c r="L18" s="116"/>
      <c r="M18" s="117"/>
      <c r="N18" s="117"/>
      <c r="O18" s="117"/>
      <c r="P18" s="117"/>
      <c r="Q18" s="117"/>
      <c r="R18" s="117"/>
      <c r="S18" s="117"/>
      <c r="T18" s="117"/>
      <c r="U18" s="117"/>
      <c r="V18" s="117"/>
      <c r="W18" s="117"/>
      <c r="X18" s="117"/>
      <c r="Y18" s="118"/>
      <c r="Z18" s="57"/>
    </row>
    <row r="19" spans="2:26" ht="13.5" thickTop="1">
      <c r="B19"/>
      <c r="C19"/>
      <c r="D19"/>
      <c r="E19" s="11"/>
      <c r="F19" s="11"/>
      <c r="G19" s="11"/>
      <c r="H19" s="11"/>
      <c r="I19" s="11"/>
      <c r="J19" s="11"/>
      <c r="K19" s="11"/>
      <c r="L19" s="11"/>
      <c r="M19"/>
      <c r="N19"/>
      <c r="O19"/>
      <c r="P19"/>
      <c r="Q19"/>
      <c r="R19"/>
      <c r="S19"/>
      <c r="T19"/>
      <c r="U19"/>
      <c r="V19"/>
      <c r="W19"/>
      <c r="X19"/>
      <c r="Y19"/>
      <c r="Z19"/>
    </row>
    <row r="20" spans="2:26" ht="12.75">
      <c r="B20"/>
      <c r="C20"/>
      <c r="D20"/>
      <c r="E20" s="11"/>
      <c r="F20" s="11"/>
      <c r="G20" s="11"/>
      <c r="H20" s="11"/>
      <c r="I20" s="11"/>
      <c r="J20" s="11"/>
      <c r="K20" s="11"/>
      <c r="L20" s="11"/>
      <c r="M20"/>
      <c r="N20"/>
      <c r="O20"/>
      <c r="P20"/>
      <c r="Q20"/>
      <c r="R20"/>
      <c r="S20"/>
      <c r="T20"/>
      <c r="U20"/>
      <c r="V20"/>
      <c r="W20"/>
      <c r="X20"/>
      <c r="Y20"/>
      <c r="Z20"/>
    </row>
    <row r="21" spans="2:26" ht="12.75">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 TIME" error="The lap time is not within the limits set at the top of this sheet. Either correct the entry or reset the parameters" sqref="L5:L58 J5:J58 H5:H58 F5:F58">
      <formula1>$G$3</formula1>
      <formula2>#REF!</formula2>
    </dataValidation>
    <dataValidation type="decimal" allowBlank="1" showInputMessage="1" showErrorMessage="1" errorTitle="LAPS" error="The number of laps is not within the limits set at the top of this sheet. Either correct the entry or reset the parameters" sqref="K5:K58 I5:I58 G5:G58 E5:E58">
      <formula1>#REF!</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39"/>
  </sheetPr>
  <dimension ref="A1:A1"/>
  <sheetViews>
    <sheetView workbookViewId="0" topLeftCell="A1">
      <selection activeCell="F26" sqref="F26"/>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83</v>
      </c>
    </row>
    <row r="2" ht="5.25" customHeight="1"/>
    <row r="3" ht="78.75" customHeight="1">
      <c r="A3" s="82" t="s">
        <v>98</v>
      </c>
    </row>
    <row r="4" ht="128.25" customHeight="1">
      <c r="A4" s="82" t="s">
        <v>100</v>
      </c>
    </row>
    <row r="5" ht="17.25">
      <c r="A5" s="82" t="s">
        <v>99</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73" t="s">
        <v>21</v>
      </c>
      <c r="D4" s="173"/>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74" t="s">
        <v>19</v>
      </c>
      <c r="M5" s="175"/>
      <c r="N5" s="176"/>
      <c r="O5" s="1"/>
      <c r="P5" s="8"/>
      <c r="Q5" s="40"/>
      <c r="R5" s="40"/>
      <c r="S5" s="10" t="s">
        <v>22</v>
      </c>
      <c r="T5"/>
      <c r="U5" s="24"/>
      <c r="V5" s="21"/>
      <c r="W5" s="22"/>
      <c r="X5" s="13"/>
      <c r="Y5" s="13"/>
      <c r="Z5" s="13"/>
      <c r="AA5" s="22"/>
      <c r="AB5" s="13"/>
      <c r="AC5" s="13"/>
      <c r="AD5" s="22"/>
      <c r="AE5" s="172"/>
      <c r="AF5" s="172"/>
      <c r="AG5" s="172"/>
      <c r="AH5" s="22"/>
      <c r="AI5" s="22"/>
      <c r="AJ5" s="13"/>
      <c r="AK5" s="13"/>
      <c r="AL5" s="26"/>
      <c r="AN5" s="24"/>
      <c r="AO5" s="21"/>
      <c r="AP5" s="22"/>
      <c r="AQ5" s="13"/>
      <c r="AR5" s="13"/>
      <c r="AS5" s="13"/>
      <c r="AT5" s="22"/>
      <c r="AU5" s="13"/>
      <c r="AV5" s="13"/>
      <c r="AW5" s="22"/>
      <c r="AX5" s="172"/>
      <c r="AY5" s="172"/>
      <c r="AZ5" s="172"/>
      <c r="BA5" s="22"/>
      <c r="BB5" s="22"/>
      <c r="BC5" s="13"/>
      <c r="BD5" s="13"/>
      <c r="BE5" s="26"/>
      <c r="BG5" s="24"/>
      <c r="BH5" s="21"/>
      <c r="BI5" s="22"/>
      <c r="BJ5" s="13"/>
      <c r="BK5" s="13"/>
      <c r="BL5" s="13"/>
      <c r="BM5" s="22"/>
      <c r="BN5" s="13"/>
      <c r="BO5" s="13"/>
      <c r="BP5" s="22"/>
      <c r="BQ5" s="172"/>
      <c r="BR5" s="172"/>
      <c r="BS5" s="172"/>
      <c r="BT5" s="22"/>
      <c r="BU5" s="22"/>
      <c r="BV5" s="13"/>
      <c r="BW5" s="13"/>
      <c r="BX5" s="26"/>
      <c r="BZ5" s="24"/>
      <c r="CA5" s="21"/>
      <c r="CB5" s="22"/>
      <c r="CC5" s="13"/>
      <c r="CD5" s="13"/>
      <c r="CE5" s="13"/>
      <c r="CF5" s="22"/>
      <c r="CG5" s="13"/>
      <c r="CH5" s="13"/>
      <c r="CI5" s="22"/>
      <c r="CJ5" s="172"/>
      <c r="CK5" s="172"/>
      <c r="CL5" s="172"/>
      <c r="CM5" s="22"/>
      <c r="CN5" s="22"/>
      <c r="CO5" s="13"/>
      <c r="CP5" s="13"/>
      <c r="CQ5" s="26"/>
      <c r="CS5" s="24"/>
      <c r="CT5" s="21"/>
      <c r="CU5" s="22"/>
      <c r="CV5" s="13"/>
      <c r="CW5" s="13"/>
      <c r="CX5" s="13"/>
      <c r="CY5" s="22"/>
      <c r="CZ5" s="13"/>
      <c r="DA5" s="13"/>
      <c r="DB5" s="22"/>
      <c r="DC5" s="172"/>
      <c r="DD5" s="172"/>
      <c r="DE5" s="172"/>
      <c r="DF5" s="22"/>
      <c r="DG5" s="22"/>
      <c r="DH5" s="13"/>
      <c r="DI5" s="13"/>
      <c r="DJ5" s="26"/>
      <c r="DL5" s="24"/>
      <c r="DM5" s="21"/>
      <c r="DN5" s="22"/>
      <c r="DO5" s="13"/>
      <c r="DP5" s="13"/>
      <c r="DQ5" s="13"/>
      <c r="DR5" s="22"/>
      <c r="DS5" s="13"/>
      <c r="DT5" s="13"/>
      <c r="DU5" s="22"/>
      <c r="DV5" s="172"/>
      <c r="DW5" s="172"/>
      <c r="DX5" s="172"/>
      <c r="DY5" s="22"/>
      <c r="DZ5" s="22"/>
      <c r="EA5" s="13"/>
      <c r="EB5" s="13"/>
      <c r="EC5" s="26"/>
      <c r="EE5" s="24"/>
      <c r="EF5" s="21"/>
      <c r="EG5" s="22"/>
      <c r="EH5" s="13"/>
      <c r="EI5" s="13"/>
      <c r="EJ5" s="13"/>
      <c r="EK5" s="22"/>
      <c r="EL5" s="13"/>
      <c r="EM5" s="13"/>
      <c r="EN5" s="22"/>
      <c r="EO5" s="172"/>
      <c r="EP5" s="172"/>
      <c r="EQ5" s="172"/>
      <c r="ER5" s="22"/>
      <c r="ES5" s="22"/>
      <c r="ET5" s="13"/>
      <c r="EU5" s="13"/>
      <c r="EV5" s="26"/>
      <c r="EX5" s="24"/>
      <c r="EY5" s="21"/>
      <c r="EZ5" s="22"/>
      <c r="FA5" s="13"/>
      <c r="FB5" s="13"/>
      <c r="FC5" s="13"/>
      <c r="FD5" s="22"/>
      <c r="FE5" s="13"/>
      <c r="FF5" s="13"/>
      <c r="FG5" s="22"/>
      <c r="FH5" s="172"/>
      <c r="FI5" s="172"/>
      <c r="FJ5" s="172"/>
      <c r="FK5" s="22"/>
      <c r="FL5" s="22"/>
      <c r="FM5" s="13"/>
      <c r="FN5" s="13"/>
      <c r="FO5" s="26"/>
      <c r="FQ5" s="24"/>
      <c r="FR5" s="21"/>
      <c r="FS5" s="22"/>
      <c r="FT5" s="13"/>
      <c r="FU5" s="13"/>
      <c r="FV5" s="13"/>
      <c r="FW5" s="22"/>
      <c r="FX5" s="13"/>
      <c r="FY5" s="13"/>
      <c r="FZ5" s="22"/>
      <c r="GA5" s="172"/>
      <c r="GB5" s="172"/>
      <c r="GC5" s="172"/>
      <c r="GD5" s="22"/>
      <c r="GE5" s="22"/>
      <c r="GF5" s="13"/>
      <c r="GG5" s="13"/>
      <c r="GH5" s="26"/>
      <c r="GJ5" s="24"/>
      <c r="GK5" s="21"/>
      <c r="GL5" s="22"/>
      <c r="GM5" s="13"/>
      <c r="GN5" s="13"/>
      <c r="GO5" s="13"/>
      <c r="GP5" s="22"/>
      <c r="GQ5" s="13"/>
      <c r="GR5" s="13"/>
      <c r="GS5" s="22"/>
      <c r="GT5" s="172"/>
      <c r="GU5" s="172"/>
      <c r="GV5" s="172"/>
      <c r="GW5" s="22"/>
      <c r="GX5" s="22"/>
      <c r="GY5" s="13"/>
      <c r="GZ5" s="13"/>
      <c r="HA5" s="26"/>
      <c r="HC5" s="24"/>
      <c r="HD5" s="21"/>
      <c r="HE5" s="22"/>
      <c r="HF5" s="13"/>
      <c r="HG5" s="13"/>
      <c r="HH5" s="13"/>
      <c r="HI5" s="22"/>
      <c r="HJ5" s="13"/>
      <c r="HK5" s="13"/>
      <c r="HL5" s="22"/>
      <c r="HM5" s="172"/>
      <c r="HN5" s="172"/>
      <c r="HO5" s="172"/>
      <c r="HP5" s="22"/>
      <c r="HQ5" s="22"/>
      <c r="HR5" s="13"/>
      <c r="HS5" s="13"/>
      <c r="HT5" s="26"/>
      <c r="HV5" s="24"/>
      <c r="HW5" s="21"/>
      <c r="HX5" s="22"/>
      <c r="HY5" s="13"/>
      <c r="HZ5" s="13"/>
      <c r="IA5" s="13"/>
      <c r="IB5" s="22"/>
      <c r="IC5" s="13"/>
      <c r="ID5" s="13"/>
      <c r="IE5" s="22"/>
      <c r="IF5" s="172"/>
      <c r="IG5" s="172"/>
      <c r="IH5" s="17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73" t="s">
        <v>48</v>
      </c>
      <c r="D9" s="173"/>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74" t="s">
        <v>19</v>
      </c>
      <c r="M10" s="175"/>
      <c r="N10" s="176"/>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73" t="s">
        <v>49</v>
      </c>
      <c r="D19" s="173"/>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74" t="s">
        <v>19</v>
      </c>
      <c r="M20" s="175"/>
      <c r="N20" s="176"/>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73" t="s">
        <v>38</v>
      </c>
      <c r="D29" s="173"/>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74" t="s">
        <v>19</v>
      </c>
      <c r="M30" s="175"/>
      <c r="N30" s="176"/>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73" t="s">
        <v>50</v>
      </c>
      <c r="D49" s="173"/>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74" t="s">
        <v>19</v>
      </c>
      <c r="M50" s="175"/>
      <c r="N50" s="176"/>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73" t="s">
        <v>54</v>
      </c>
      <c r="D159" s="173"/>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74" t="s">
        <v>19</v>
      </c>
      <c r="M160" s="175"/>
      <c r="N160" s="176"/>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73" t="s">
        <v>55</v>
      </c>
      <c r="D269" s="173"/>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74" t="s">
        <v>19</v>
      </c>
      <c r="M270" s="175"/>
      <c r="N270" s="176"/>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73" t="s">
        <v>61</v>
      </c>
      <c r="D379" s="173"/>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74" t="s">
        <v>19</v>
      </c>
      <c r="M380" s="175"/>
      <c r="N380" s="176"/>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71"/>
      <c r="D718" s="17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72"/>
      <c r="M719" s="172"/>
      <c r="N719" s="17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71"/>
      <c r="D778" s="17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72"/>
      <c r="M779" s="172"/>
      <c r="N779" s="17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71"/>
      <c r="D838" s="17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72"/>
      <c r="M839" s="172"/>
      <c r="N839" s="17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71"/>
      <c r="D898" s="17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72"/>
      <c r="M899" s="172"/>
      <c r="N899" s="17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71"/>
      <c r="D958" s="17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72"/>
      <c r="M959" s="172"/>
      <c r="N959" s="17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71"/>
      <c r="D1018" s="17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72"/>
      <c r="M1019" s="172"/>
      <c r="N1019" s="17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109</v>
      </c>
      <c r="B1" s="18"/>
      <c r="C1" s="11">
        <v>19.75</v>
      </c>
      <c r="D1" s="11"/>
      <c r="E1" s="11">
        <v>19.15</v>
      </c>
      <c r="F1" s="11"/>
      <c r="G1" s="11">
        <v>20.7</v>
      </c>
      <c r="H1" s="11">
        <v>7.96</v>
      </c>
      <c r="I1" s="11">
        <v>21.8</v>
      </c>
      <c r="J1" s="11">
        <v>7.68</v>
      </c>
      <c r="K1" s="17">
        <f aca="true" t="shared" si="0" ref="K1:K14">IF(((SUM(C1:J1))*100)&lt;&gt;INT((SUM(C1:J1)*100)),"Too many dec places","")</f>
      </c>
    </row>
    <row r="2" spans="1:11" ht="15">
      <c r="A2" t="s">
        <v>112</v>
      </c>
      <c r="B2" s="15"/>
      <c r="C2" s="11">
        <v>21.45</v>
      </c>
      <c r="D2" s="11"/>
      <c r="E2" s="11">
        <v>20.55</v>
      </c>
      <c r="F2" s="11">
        <v>7.98</v>
      </c>
      <c r="G2" s="11">
        <v>20.85</v>
      </c>
      <c r="H2" s="11">
        <v>7.51</v>
      </c>
      <c r="I2" s="11">
        <v>20.1</v>
      </c>
      <c r="J2" s="11"/>
      <c r="K2" s="17">
        <f t="shared" si="0"/>
      </c>
    </row>
    <row r="3" spans="1:11" ht="15">
      <c r="A3" t="s">
        <v>115</v>
      </c>
      <c r="B3" s="15"/>
      <c r="C3" s="11">
        <v>19.2</v>
      </c>
      <c r="D3" s="11">
        <v>8.41</v>
      </c>
      <c r="E3" s="11">
        <v>17.7</v>
      </c>
      <c r="F3" s="11">
        <v>8.54</v>
      </c>
      <c r="G3" s="11">
        <v>19.15</v>
      </c>
      <c r="H3" s="11">
        <v>8.35</v>
      </c>
      <c r="I3" s="11">
        <v>19.85</v>
      </c>
      <c r="J3" s="11">
        <v>8.24</v>
      </c>
      <c r="K3" s="17">
        <f t="shared" si="0"/>
      </c>
    </row>
    <row r="4" spans="1:11" ht="15">
      <c r="A4" t="s">
        <v>106</v>
      </c>
      <c r="B4" s="15"/>
      <c r="C4" s="11">
        <v>16.1</v>
      </c>
      <c r="D4" s="11">
        <v>8.06</v>
      </c>
      <c r="E4" s="11">
        <v>17.55</v>
      </c>
      <c r="F4" s="11">
        <v>8.46</v>
      </c>
      <c r="G4" s="11">
        <v>19.3</v>
      </c>
      <c r="H4" s="11">
        <v>7.9</v>
      </c>
      <c r="I4" s="11">
        <v>20.35</v>
      </c>
      <c r="J4" s="11">
        <v>7.4</v>
      </c>
      <c r="K4" s="17">
        <f t="shared" si="0"/>
      </c>
    </row>
    <row r="5" spans="1:11" ht="15">
      <c r="A5" t="s">
        <v>105</v>
      </c>
      <c r="B5" s="15"/>
      <c r="C5" s="11">
        <v>19.25</v>
      </c>
      <c r="D5" s="11">
        <v>8.14</v>
      </c>
      <c r="E5" s="11">
        <v>18.6</v>
      </c>
      <c r="F5" s="11">
        <v>8.73</v>
      </c>
      <c r="G5" s="11">
        <v>17.85</v>
      </c>
      <c r="H5" s="11">
        <v>8.46</v>
      </c>
      <c r="I5" s="11">
        <v>20.15</v>
      </c>
      <c r="J5" s="11">
        <v>8.44</v>
      </c>
      <c r="K5" s="17">
        <f t="shared" si="0"/>
      </c>
    </row>
    <row r="6" spans="1:11" ht="15">
      <c r="A6" t="s">
        <v>110</v>
      </c>
      <c r="B6" s="15"/>
      <c r="C6" s="11">
        <v>19.55</v>
      </c>
      <c r="D6" s="11">
        <v>8.32</v>
      </c>
      <c r="E6" s="11">
        <v>17.9</v>
      </c>
      <c r="F6" s="11">
        <v>9.11</v>
      </c>
      <c r="G6" s="11">
        <v>18.35</v>
      </c>
      <c r="H6" s="11">
        <v>8.16</v>
      </c>
      <c r="I6" s="11">
        <v>20.3</v>
      </c>
      <c r="J6" s="11">
        <v>8.29</v>
      </c>
      <c r="K6" s="17">
        <f t="shared" si="0"/>
      </c>
    </row>
    <row r="7" spans="1:11" ht="15">
      <c r="A7" t="s">
        <v>113</v>
      </c>
      <c r="B7" s="15"/>
      <c r="C7" s="11">
        <v>19.45</v>
      </c>
      <c r="D7" s="11">
        <v>8.38</v>
      </c>
      <c r="E7" s="11">
        <v>18.1</v>
      </c>
      <c r="F7" s="11">
        <v>8.8</v>
      </c>
      <c r="G7" s="11">
        <v>19.55</v>
      </c>
      <c r="H7" s="11">
        <v>8.07</v>
      </c>
      <c r="I7" s="11">
        <v>20.9</v>
      </c>
      <c r="J7" s="11">
        <v>8.13</v>
      </c>
      <c r="K7" s="17">
        <f t="shared" si="0"/>
      </c>
    </row>
    <row r="8" spans="1:11" ht="15">
      <c r="A8" t="s">
        <v>111</v>
      </c>
      <c r="B8" s="15"/>
      <c r="C8" s="11">
        <v>18.6</v>
      </c>
      <c r="D8" s="11">
        <v>8.29</v>
      </c>
      <c r="E8" s="11">
        <v>17.1</v>
      </c>
      <c r="F8" s="11">
        <v>8.36</v>
      </c>
      <c r="G8" s="11">
        <v>20.2</v>
      </c>
      <c r="H8" s="11">
        <v>8.25</v>
      </c>
      <c r="I8" s="11">
        <v>21.55</v>
      </c>
      <c r="J8" s="11">
        <v>7.56</v>
      </c>
      <c r="K8" s="17">
        <f t="shared" si="0"/>
      </c>
    </row>
    <row r="9" spans="1:11" ht="15">
      <c r="A9" t="s">
        <v>103</v>
      </c>
      <c r="B9" s="15"/>
      <c r="C9" s="11">
        <v>24.5</v>
      </c>
      <c r="D9" s="11">
        <v>6.81</v>
      </c>
      <c r="E9" s="11">
        <v>19.85</v>
      </c>
      <c r="F9" s="11">
        <v>7.02</v>
      </c>
      <c r="G9" s="11">
        <v>21.75</v>
      </c>
      <c r="H9" s="11"/>
      <c r="I9" s="11">
        <v>22.1</v>
      </c>
      <c r="J9" s="11"/>
      <c r="K9" s="17">
        <f t="shared" si="0"/>
      </c>
    </row>
    <row r="10" spans="1:11" ht="15">
      <c r="A10" t="s">
        <v>107</v>
      </c>
      <c r="B10" s="15"/>
      <c r="C10" s="11">
        <v>19.1</v>
      </c>
      <c r="D10" s="11">
        <v>7.78</v>
      </c>
      <c r="E10" s="11">
        <v>8.45</v>
      </c>
      <c r="F10" s="11"/>
      <c r="G10" s="11">
        <v>19.25</v>
      </c>
      <c r="H10" s="11"/>
      <c r="I10" s="11">
        <v>21.15</v>
      </c>
      <c r="J10" s="11">
        <v>8.13</v>
      </c>
      <c r="K10" s="17">
        <f t="shared" si="0"/>
      </c>
    </row>
    <row r="11" spans="1:11" ht="15">
      <c r="A11" t="s">
        <v>114</v>
      </c>
      <c r="B11" s="15"/>
      <c r="C11" s="11">
        <v>17.2</v>
      </c>
      <c r="D11" s="11">
        <v>8.69</v>
      </c>
      <c r="E11" s="11">
        <v>15.2</v>
      </c>
      <c r="F11" s="11">
        <v>9.8</v>
      </c>
      <c r="G11" s="11">
        <v>19.8</v>
      </c>
      <c r="H11" s="11">
        <v>8.18</v>
      </c>
      <c r="I11" s="11">
        <v>18.9</v>
      </c>
      <c r="J11" s="11">
        <v>8.09</v>
      </c>
      <c r="K11" s="17">
        <f t="shared" si="0"/>
      </c>
    </row>
    <row r="12" spans="1:11" ht="15">
      <c r="A12" t="s">
        <v>108</v>
      </c>
      <c r="B12" s="15"/>
      <c r="C12" s="11">
        <v>19.55</v>
      </c>
      <c r="D12" s="11">
        <v>7.62</v>
      </c>
      <c r="E12" s="11">
        <v>18.15</v>
      </c>
      <c r="F12" s="11">
        <v>8.11</v>
      </c>
      <c r="G12" s="11">
        <v>20.2</v>
      </c>
      <c r="H12" s="11">
        <v>7.25</v>
      </c>
      <c r="I12" s="11">
        <v>21.8</v>
      </c>
      <c r="J12" s="11">
        <v>7.46</v>
      </c>
      <c r="K12" s="17">
        <f t="shared" si="0"/>
      </c>
    </row>
    <row r="13" spans="1:11" ht="15">
      <c r="A13" t="s">
        <v>63</v>
      </c>
      <c r="B13" s="15"/>
      <c r="C13" s="11">
        <v>0</v>
      </c>
      <c r="D13" s="11">
        <v>0</v>
      </c>
      <c r="E13" s="11">
        <v>0</v>
      </c>
      <c r="F13" s="11">
        <v>0</v>
      </c>
      <c r="G13" s="11">
        <v>0</v>
      </c>
      <c r="H13" s="11">
        <v>0</v>
      </c>
      <c r="I13" s="11">
        <v>0</v>
      </c>
      <c r="J13" s="11">
        <v>0</v>
      </c>
      <c r="K13" s="17">
        <f t="shared" si="0"/>
      </c>
    </row>
    <row r="14" spans="1:11" ht="15">
      <c r="A14" t="s">
        <v>104</v>
      </c>
      <c r="B14" s="15"/>
      <c r="C14" s="11">
        <v>18.55</v>
      </c>
      <c r="D14" s="11">
        <v>7.93</v>
      </c>
      <c r="E14" s="11">
        <v>20.55</v>
      </c>
      <c r="F14" s="11">
        <v>8.05</v>
      </c>
      <c r="G14" s="11">
        <v>20.3</v>
      </c>
      <c r="H14" s="11">
        <v>7.77</v>
      </c>
      <c r="I14" s="11">
        <v>18.65</v>
      </c>
      <c r="J14" s="11">
        <v>8.01</v>
      </c>
      <c r="K14" s="17">
        <f t="shared" si="0"/>
      </c>
    </row>
    <row r="15" spans="3:11" ht="12.75">
      <c r="C15" s="11"/>
      <c r="D15" s="11"/>
      <c r="E15" s="11"/>
      <c r="F15" s="11"/>
      <c r="G15" s="11"/>
      <c r="H15" s="11"/>
      <c r="I15" s="11"/>
      <c r="J15" s="11"/>
      <c r="K15" s="17"/>
    </row>
    <row r="16" spans="3:11" ht="12.75">
      <c r="C16" s="11"/>
      <c r="D16" s="11"/>
      <c r="E16" s="11"/>
      <c r="F16" s="11"/>
      <c r="G16" s="11"/>
      <c r="H16" s="11"/>
      <c r="I16" s="11"/>
      <c r="J16" s="11"/>
      <c r="K16" s="17"/>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73</v>
      </c>
      <c r="X3" s="58">
        <v>94.416</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75</v>
      </c>
      <c r="X4" s="54" t="s">
        <v>74</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2010-05-20T21:08:12Z</dcterms:modified>
  <cp:category/>
  <cp:version/>
  <cp:contentType/>
  <cp:contentStatus/>
</cp:coreProperties>
</file>