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0 PM results 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<sst xmlns="http://schemas.openxmlformats.org/spreadsheetml/2006/main" count="87" uniqueCount="51">
  <si>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</si>
  <si>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</si>
  <si>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</si>
  <si>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</si>
  <si>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</si>
  <si>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</si>
  <si>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</si>
  <si>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</si>
  <si>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</si>
  <si>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</si>
  <si>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</si>
  <si>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</si>
  <si>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</si>
  <si>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</si>
  <si>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</si>
  <si>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</si>
  <si>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</si>
  <si>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</si>
  <si>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</si>
  <si>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</si>
  <si>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</si>
  <si>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</si>
  <si>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</si>
  <si>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</si>
  <si>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</si>
  <si>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</si>
  <si>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</si>
  <si>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</si>
  <si>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>Martin Hill</t>
  </si>
  <si>
    <t>Dave Rouse</t>
  </si>
  <si>
    <t>Andy Whorton</t>
  </si>
  <si>
    <t>Tony Stacey</t>
  </si>
  <si>
    <t>Marc Townsend</t>
  </si>
  <si>
    <t>Steve Hills</t>
  </si>
  <si>
    <t>Deane Walpole</t>
  </si>
  <si>
    <t>Andy Player</t>
  </si>
  <si>
    <t>Clive Harland</t>
  </si>
  <si>
    <t>Simon Scott</t>
  </si>
  <si>
    <t>Paul Charlton</t>
  </si>
  <si>
    <t>Dave Pepper</t>
  </si>
  <si>
    <t>Robin Cornwall</t>
  </si>
  <si>
    <t>GRID</t>
  </si>
  <si>
    <t>Q</t>
  </si>
  <si>
    <t>A</t>
  </si>
  <si>
    <t>B</t>
  </si>
  <si>
    <t>O</t>
  </si>
  <si>
    <t>Wizzard</t>
  </si>
  <si>
    <t>Modified</t>
  </si>
  <si>
    <t>Modifed (P)</t>
  </si>
  <si>
    <t>Modified (P)</t>
  </si>
  <si>
    <t>Nascar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</si>
</sst>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6"/>
      <color indexed="1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sz val="12"/>
      <color indexed="17"/>
      <name val="Arial"/>
      <family val="2"/>
    </font>
    <font>
      <sz val="12"/>
      <color indexed="61"/>
      <name val="Arial"/>
      <family val="2"/>
    </font>
    <font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medium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1" xfId="0" applyNumberFormat="1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20" xfId="0" applyFont="1" applyFill="1" applyBorder="1" applyAlignment="1" applyProtection="1">
      <alignment/>
      <protection locked="0"/>
    </xf>
    <xf numFmtId="0" fontId="0" fillId="2" borderId="23" xfId="0" applyFill="1" applyBorder="1" applyAlignment="1">
      <alignment/>
    </xf>
    <xf numFmtId="0" fontId="16" fillId="3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>
      <alignment/>
    </xf>
    <xf numFmtId="0" fontId="11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/>
    </xf>
    <xf numFmtId="0" fontId="8" fillId="3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right"/>
    </xf>
    <xf numFmtId="0" fontId="6" fillId="3" borderId="26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20" fillId="3" borderId="0" xfId="0" applyFont="1" applyFill="1" applyBorder="1" applyAlignment="1" applyProtection="1">
      <alignment horizontal="center"/>
      <protection locked="0"/>
    </xf>
    <xf numFmtId="173" fontId="21" fillId="2" borderId="27" xfId="0" applyNumberFormat="1" applyFont="1" applyFill="1" applyBorder="1" applyAlignment="1">
      <alignment horizontal="center"/>
    </xf>
    <xf numFmtId="0" fontId="22" fillId="3" borderId="28" xfId="0" applyFont="1" applyFill="1" applyBorder="1" applyAlignment="1">
      <alignment horizontal="left"/>
    </xf>
    <xf numFmtId="0" fontId="9" fillId="4" borderId="29" xfId="0" applyFont="1" applyFill="1" applyBorder="1" applyAlignment="1">
      <alignment/>
    </xf>
    <xf numFmtId="0" fontId="9" fillId="4" borderId="30" xfId="0" applyFont="1" applyFill="1" applyBorder="1" applyAlignment="1">
      <alignment/>
    </xf>
    <xf numFmtId="0" fontId="9" fillId="5" borderId="31" xfId="0" applyFont="1" applyFill="1" applyBorder="1" applyAlignment="1">
      <alignment/>
    </xf>
    <xf numFmtId="0" fontId="9" fillId="5" borderId="32" xfId="0" applyFont="1" applyFill="1" applyBorder="1" applyAlignment="1">
      <alignment/>
    </xf>
    <xf numFmtId="0" fontId="9" fillId="6" borderId="31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0" fontId="23" fillId="2" borderId="31" xfId="0" applyFont="1" applyFill="1" applyBorder="1" applyAlignment="1">
      <alignment horizontal="right"/>
    </xf>
    <xf numFmtId="0" fontId="23" fillId="2" borderId="32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4" fillId="3" borderId="25" xfId="0" applyFont="1" applyFill="1" applyBorder="1" applyAlignment="1">
      <alignment horizontal="center"/>
    </xf>
    <xf numFmtId="172" fontId="21" fillId="2" borderId="2" xfId="0" applyNumberFormat="1" applyFont="1" applyFill="1" applyBorder="1" applyAlignment="1">
      <alignment horizontal="center"/>
    </xf>
    <xf numFmtId="172" fontId="21" fillId="2" borderId="3" xfId="0" applyNumberFormat="1" applyFont="1" applyFill="1" applyBorder="1" applyAlignment="1">
      <alignment horizontal="center"/>
    </xf>
    <xf numFmtId="172" fontId="21" fillId="2" borderId="20" xfId="0" applyNumberFormat="1" applyFont="1" applyFill="1" applyBorder="1" applyAlignment="1">
      <alignment horizontal="center"/>
    </xf>
    <xf numFmtId="173" fontId="21" fillId="2" borderId="33" xfId="0" applyNumberFormat="1" applyFont="1" applyFill="1" applyBorder="1" applyAlignment="1">
      <alignment horizontal="center"/>
    </xf>
    <xf numFmtId="173" fontId="21" fillId="2" borderId="34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20" xfId="0" applyNumberFormat="1" applyFont="1" applyFill="1" applyBorder="1" applyAlignment="1">
      <alignment horizontal="center"/>
    </xf>
    <xf numFmtId="2" fontId="12" fillId="3" borderId="2" xfId="0" applyNumberFormat="1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left"/>
    </xf>
    <xf numFmtId="0" fontId="7" fillId="3" borderId="35" xfId="0" applyFont="1" applyFill="1" applyBorder="1" applyAlignment="1" applyProtection="1">
      <alignment horizontal="center"/>
      <protection locked="0"/>
    </xf>
    <xf numFmtId="0" fontId="29" fillId="3" borderId="3" xfId="0" applyFont="1" applyFill="1" applyBorder="1" applyAlignment="1" applyProtection="1">
      <alignment horizontal="left"/>
      <protection locked="0"/>
    </xf>
    <xf numFmtId="2" fontId="30" fillId="3" borderId="0" xfId="0" applyNumberFormat="1" applyFont="1" applyFill="1" applyBorder="1" applyAlignment="1">
      <alignment/>
    </xf>
    <xf numFmtId="2" fontId="31" fillId="3" borderId="0" xfId="0" applyNumberFormat="1" applyFont="1" applyFill="1" applyBorder="1" applyAlignment="1">
      <alignment/>
    </xf>
    <xf numFmtId="172" fontId="31" fillId="2" borderId="0" xfId="0" applyNumberFormat="1" applyFont="1" applyFill="1" applyBorder="1" applyAlignment="1">
      <alignment/>
    </xf>
    <xf numFmtId="173" fontId="31" fillId="2" borderId="0" xfId="0" applyNumberFormat="1" applyFont="1" applyFill="1" applyBorder="1" applyAlignment="1">
      <alignment horizontal="center"/>
    </xf>
    <xf numFmtId="0" fontId="32" fillId="3" borderId="3" xfId="0" applyFont="1" applyFill="1" applyBorder="1" applyAlignment="1" applyProtection="1">
      <alignment horizontal="left"/>
      <protection locked="0"/>
    </xf>
    <xf numFmtId="0" fontId="33" fillId="3" borderId="3" xfId="0" applyFont="1" applyFill="1" applyBorder="1" applyAlignment="1" applyProtection="1">
      <alignment horizontal="left"/>
      <protection locked="0"/>
    </xf>
    <xf numFmtId="2" fontId="35" fillId="3" borderId="2" xfId="0" applyNumberFormat="1" applyFont="1" applyFill="1" applyBorder="1" applyAlignment="1" applyProtection="1">
      <alignment horizontal="center"/>
      <protection locked="0"/>
    </xf>
    <xf numFmtId="2" fontId="35" fillId="3" borderId="3" xfId="0" applyNumberFormat="1" applyFont="1" applyFill="1" applyBorder="1" applyAlignment="1" applyProtection="1">
      <alignment horizontal="center"/>
      <protection locked="0"/>
    </xf>
    <xf numFmtId="2" fontId="36" fillId="3" borderId="2" xfId="0" applyNumberFormat="1" applyFont="1" applyFill="1" applyBorder="1" applyAlignment="1" applyProtection="1">
      <alignment horizontal="center"/>
      <protection locked="0"/>
    </xf>
    <xf numFmtId="2" fontId="36" fillId="3" borderId="3" xfId="0" applyNumberFormat="1" applyFont="1" applyFill="1" applyBorder="1" applyAlignment="1" applyProtection="1">
      <alignment horizontal="center"/>
      <protection locked="0"/>
    </xf>
    <xf numFmtId="0" fontId="12" fillId="3" borderId="2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20" xfId="0" applyNumberFormat="1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32" fillId="3" borderId="2" xfId="0" applyFont="1" applyFill="1" applyBorder="1" applyAlignment="1" applyProtection="1">
      <alignment horizontal="left"/>
      <protection locked="0"/>
    </xf>
    <xf numFmtId="2" fontId="35" fillId="8" borderId="3" xfId="0" applyNumberFormat="1" applyFont="1" applyFill="1" applyBorder="1" applyAlignment="1" applyProtection="1">
      <alignment horizontal="center"/>
      <protection locked="0"/>
    </xf>
    <xf numFmtId="2" fontId="36" fillId="8" borderId="3" xfId="0" applyNumberFormat="1" applyFont="1" applyFill="1" applyBorder="1" applyAlignment="1" applyProtection="1">
      <alignment horizontal="center"/>
      <protection locked="0"/>
    </xf>
    <xf numFmtId="2" fontId="12" fillId="8" borderId="3" xfId="0" applyNumberFormat="1" applyFont="1" applyFill="1" applyBorder="1" applyAlignment="1" applyProtection="1">
      <alignment horizontal="center"/>
      <protection locked="0"/>
    </xf>
    <xf numFmtId="2" fontId="37" fillId="7" borderId="3" xfId="0" applyNumberFormat="1" applyFont="1" applyFill="1" applyBorder="1" applyAlignment="1">
      <alignment horizontal="center"/>
    </xf>
    <xf numFmtId="0" fontId="4" fillId="3" borderId="36" xfId="0" applyFont="1" applyFill="1" applyBorder="1" applyAlignment="1" applyProtection="1">
      <alignment horizontal="center"/>
      <protection locked="0"/>
    </xf>
    <xf numFmtId="0" fontId="34" fillId="3" borderId="20" xfId="0" applyFont="1" applyFill="1" applyBorder="1" applyAlignment="1" applyProtection="1">
      <alignment horizontal="left"/>
      <protection locked="0"/>
    </xf>
    <xf numFmtId="2" fontId="12" fillId="7" borderId="2" xfId="0" applyNumberFormat="1" applyFont="1" applyFill="1" applyBorder="1" applyAlignment="1">
      <alignment horizontal="center"/>
    </xf>
    <xf numFmtId="2" fontId="12" fillId="5" borderId="20" xfId="0" applyNumberFormat="1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X57"/>
  <sheetViews>
    <sheetView showGridLines="0" tabSelected="1" zoomScale="79" zoomScaleNormal="79" workbookViewId="0" topLeftCell="A2">
      <selection activeCell="AG5" sqref="AG5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5.42187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7.00390625" style="12" customWidth="1"/>
    <col min="33" max="33" width="11.28125" style="12" customWidth="1"/>
    <col min="34" max="34" width="75.28125" style="46" customWidth="1"/>
    <col min="35" max="16384" width="8.8515625" style="4" customWidth="1"/>
  </cols>
  <sheetData>
    <row r="1" spans="1:34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5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</row>
    <row r="3" spans="1:35" s="2" customFormat="1" ht="13.5" thickTop="1">
      <c r="A3" s="25"/>
      <c r="B3" s="58"/>
      <c r="C3" s="59"/>
      <c r="D3" s="59"/>
      <c r="E3" s="60"/>
      <c r="F3" s="72"/>
      <c r="G3" s="73"/>
      <c r="H3" s="60"/>
      <c r="I3" s="74"/>
      <c r="J3" s="75"/>
      <c r="K3" s="60"/>
      <c r="L3" s="60"/>
      <c r="M3" s="60"/>
      <c r="N3" s="78" t="s">
        <v>23</v>
      </c>
      <c r="O3" s="79" t="s">
        <v>24</v>
      </c>
      <c r="P3" s="60"/>
      <c r="Q3" s="76"/>
      <c r="R3" s="77"/>
      <c r="S3" s="61" t="s">
        <v>11</v>
      </c>
      <c r="T3" s="61" t="s">
        <v>11</v>
      </c>
      <c r="U3" s="61" t="s">
        <v>11</v>
      </c>
      <c r="V3" s="61" t="s">
        <v>11</v>
      </c>
      <c r="W3" s="61" t="s">
        <v>41</v>
      </c>
      <c r="X3" s="62" t="s">
        <v>6</v>
      </c>
      <c r="Y3" s="61" t="s">
        <v>5</v>
      </c>
      <c r="Z3" s="82" t="s">
        <v>15</v>
      </c>
      <c r="AA3" s="82" t="s">
        <v>15</v>
      </c>
      <c r="AB3" s="61" t="s">
        <v>15</v>
      </c>
      <c r="AC3" s="61" t="s">
        <v>15</v>
      </c>
      <c r="AD3" s="61" t="s">
        <v>5</v>
      </c>
      <c r="AE3" s="62" t="s">
        <v>6</v>
      </c>
      <c r="AF3" s="63"/>
      <c r="AG3" s="71" t="s">
        <v>22</v>
      </c>
      <c r="AH3" s="42"/>
      <c r="AI3" s="13"/>
    </row>
    <row r="4" spans="1:35" s="2" customFormat="1" ht="27.75" customHeight="1" thickBot="1">
      <c r="A4" s="25"/>
      <c r="B4" s="64" t="s">
        <v>0</v>
      </c>
      <c r="C4" s="65" t="s">
        <v>10</v>
      </c>
      <c r="D4" s="66" t="s">
        <v>14</v>
      </c>
      <c r="E4" s="66">
        <v>1</v>
      </c>
      <c r="F4" s="93" t="s">
        <v>7</v>
      </c>
      <c r="G4" s="94" t="s">
        <v>4</v>
      </c>
      <c r="H4" s="95">
        <v>2</v>
      </c>
      <c r="I4" s="96" t="s">
        <v>7</v>
      </c>
      <c r="J4" s="97" t="s">
        <v>4</v>
      </c>
      <c r="K4" s="95" t="s">
        <v>1</v>
      </c>
      <c r="L4" s="95" t="s">
        <v>2</v>
      </c>
      <c r="M4" s="95">
        <v>3</v>
      </c>
      <c r="N4" s="98" t="s">
        <v>7</v>
      </c>
      <c r="O4" s="99" t="s">
        <v>4</v>
      </c>
      <c r="P4" s="95">
        <v>4</v>
      </c>
      <c r="Q4" s="100" t="s">
        <v>7</v>
      </c>
      <c r="R4" s="101" t="s">
        <v>4</v>
      </c>
      <c r="S4" s="67" t="s">
        <v>13</v>
      </c>
      <c r="T4" s="67" t="s">
        <v>20</v>
      </c>
      <c r="U4" s="67" t="s">
        <v>21</v>
      </c>
      <c r="V4" s="67" t="s">
        <v>12</v>
      </c>
      <c r="W4" s="67" t="s">
        <v>42</v>
      </c>
      <c r="X4" s="67" t="s">
        <v>17</v>
      </c>
      <c r="Y4" s="67" t="s">
        <v>3</v>
      </c>
      <c r="Z4" s="67" t="s">
        <v>24</v>
      </c>
      <c r="AA4" s="67" t="s">
        <v>27</v>
      </c>
      <c r="AB4" s="68" t="s">
        <v>5</v>
      </c>
      <c r="AC4" s="68" t="s">
        <v>16</v>
      </c>
      <c r="AD4" s="88" t="s">
        <v>19</v>
      </c>
      <c r="AE4" s="68" t="s">
        <v>18</v>
      </c>
      <c r="AF4" s="67" t="s">
        <v>8</v>
      </c>
      <c r="AG4" s="134" t="s">
        <v>9</v>
      </c>
      <c r="AH4" s="41"/>
      <c r="AI4" s="13"/>
    </row>
    <row r="5" spans="1:35" ht="24" customHeight="1">
      <c r="A5" s="25"/>
      <c r="B5" s="102">
        <v>1</v>
      </c>
      <c r="C5" s="121" t="s">
        <v>36</v>
      </c>
      <c r="D5" s="130" t="s">
        <v>46</v>
      </c>
      <c r="E5" s="49">
        <v>14</v>
      </c>
      <c r="F5" s="110">
        <v>28.65</v>
      </c>
      <c r="G5" s="112">
        <v>6.02</v>
      </c>
      <c r="H5" s="92">
        <v>0</v>
      </c>
      <c r="I5" s="110">
        <v>26.3</v>
      </c>
      <c r="J5" s="92">
        <v>6.51</v>
      </c>
      <c r="K5" s="92">
        <v>0</v>
      </c>
      <c r="L5" s="92">
        <v>0</v>
      </c>
      <c r="M5" s="92">
        <v>0</v>
      </c>
      <c r="N5" s="92">
        <v>23.55</v>
      </c>
      <c r="O5" s="112">
        <v>5.89</v>
      </c>
      <c r="P5" s="92">
        <v>0</v>
      </c>
      <c r="Q5" s="110">
        <v>28.95</v>
      </c>
      <c r="R5" s="112">
        <v>5.94</v>
      </c>
      <c r="S5" s="89">
        <f>SUM(F5,I5,N5,Q5)</f>
        <v>107.45</v>
      </c>
      <c r="T5" s="89">
        <f>MIN(F5,I5,N5,Q5)</f>
        <v>23.55</v>
      </c>
      <c r="U5" s="89">
        <f>MAX(F5,I5,N5,Q5)</f>
        <v>28.95</v>
      </c>
      <c r="V5" s="89">
        <f>SUM(S5-T5)</f>
        <v>83.9</v>
      </c>
      <c r="W5" s="114">
        <v>1</v>
      </c>
      <c r="X5" s="89">
        <f>MIN(G5,J5,O5,R5)</f>
        <v>5.89</v>
      </c>
      <c r="Y5" s="89">
        <f>MAX(F5,I5,N5,Q5)</f>
        <v>28.95</v>
      </c>
      <c r="Z5" s="128"/>
      <c r="AA5" s="89" t="s">
        <v>43</v>
      </c>
      <c r="AB5" s="89">
        <v>28.05</v>
      </c>
      <c r="AC5" s="89">
        <v>6.16</v>
      </c>
      <c r="AD5" s="89">
        <f>MAX(U5,AB5)</f>
        <v>28.95</v>
      </c>
      <c r="AE5" s="89">
        <f>MIN(X5,AC5)</f>
        <v>5.89</v>
      </c>
      <c r="AF5" s="83">
        <v>106</v>
      </c>
      <c r="AG5" s="70">
        <f>SUM(3600/AE5*AF5/5280)</f>
        <v>12.270412100632814</v>
      </c>
      <c r="AH5" s="43"/>
      <c r="AI5" s="13"/>
    </row>
    <row r="6" spans="1:35" ht="24" customHeight="1">
      <c r="A6" s="25"/>
      <c r="B6" s="26">
        <v>2</v>
      </c>
      <c r="C6" s="108" t="s">
        <v>38</v>
      </c>
      <c r="D6" s="131" t="s">
        <v>46</v>
      </c>
      <c r="E6" s="50"/>
      <c r="F6" s="28">
        <v>24.55</v>
      </c>
      <c r="G6" s="28">
        <v>6.64</v>
      </c>
      <c r="H6" s="28">
        <v>0</v>
      </c>
      <c r="I6" s="28">
        <v>25.1</v>
      </c>
      <c r="J6" s="28">
        <v>6.76</v>
      </c>
      <c r="K6" s="28">
        <v>0</v>
      </c>
      <c r="L6" s="28">
        <v>0</v>
      </c>
      <c r="M6" s="28">
        <v>0</v>
      </c>
      <c r="N6" s="28">
        <v>24.3</v>
      </c>
      <c r="O6" s="28">
        <v>6.71</v>
      </c>
      <c r="P6" s="28">
        <v>0</v>
      </c>
      <c r="Q6" s="28">
        <v>25.6</v>
      </c>
      <c r="R6" s="28">
        <v>6.71</v>
      </c>
      <c r="S6" s="90">
        <f>SUM(F6,I6,N6,Q6)</f>
        <v>99.55000000000001</v>
      </c>
      <c r="T6" s="90">
        <f>MIN(F6,I6,N6,Q6)</f>
        <v>24.3</v>
      </c>
      <c r="U6" s="90">
        <f>MAX(F6,I6,N6,Q6)</f>
        <v>25.6</v>
      </c>
      <c r="V6" s="90">
        <f>SUM(S6-T6)</f>
        <v>75.25000000000001</v>
      </c>
      <c r="W6" s="115">
        <v>3</v>
      </c>
      <c r="X6" s="90">
        <f>MIN(G6,J6,O6,R6)</f>
        <v>6.64</v>
      </c>
      <c r="Y6" s="90">
        <f>MAX(F6,I6,N6,Q6)</f>
        <v>25.6</v>
      </c>
      <c r="Z6" s="118"/>
      <c r="AA6" s="90" t="s">
        <v>43</v>
      </c>
      <c r="AB6" s="90">
        <v>26.55</v>
      </c>
      <c r="AC6" s="90">
        <v>6.45</v>
      </c>
      <c r="AD6" s="90">
        <f>MAX(U6,AB6)</f>
        <v>26.55</v>
      </c>
      <c r="AE6" s="90">
        <f>MIN(X6,AC6)</f>
        <v>6.45</v>
      </c>
      <c r="AF6" s="84">
        <v>106</v>
      </c>
      <c r="AG6" s="86">
        <f>SUM(3600/AE6*AF6/5280)</f>
        <v>11.205073995771668</v>
      </c>
      <c r="AH6" s="43"/>
      <c r="AI6" s="13"/>
    </row>
    <row r="7" spans="1:35" s="5" customFormat="1" ht="24" customHeight="1" thickBot="1">
      <c r="A7" s="25"/>
      <c r="B7" s="26">
        <v>3</v>
      </c>
      <c r="C7" s="108" t="s">
        <v>37</v>
      </c>
      <c r="D7" s="131" t="s">
        <v>46</v>
      </c>
      <c r="E7" s="50"/>
      <c r="F7" s="28">
        <v>25.1</v>
      </c>
      <c r="G7" s="28">
        <v>6.44</v>
      </c>
      <c r="H7" s="28">
        <v>0</v>
      </c>
      <c r="I7" s="28">
        <v>25.1</v>
      </c>
      <c r="J7" s="113">
        <v>6.27</v>
      </c>
      <c r="K7" s="28">
        <v>0</v>
      </c>
      <c r="L7" s="28">
        <v>0</v>
      </c>
      <c r="M7" s="28">
        <v>0</v>
      </c>
      <c r="N7" s="111">
        <v>24.1</v>
      </c>
      <c r="O7" s="28">
        <v>6.5</v>
      </c>
      <c r="P7" s="28">
        <v>0</v>
      </c>
      <c r="Q7" s="28">
        <v>25.35</v>
      </c>
      <c r="R7" s="28">
        <v>6.4</v>
      </c>
      <c r="S7" s="90">
        <f>SUM(F7,I7,N7,Q7)</f>
        <v>99.65</v>
      </c>
      <c r="T7" s="90">
        <f>MIN(F7,I7,N7,Q7)</f>
        <v>24.1</v>
      </c>
      <c r="U7" s="90">
        <f>MAX(F7,I7,N7,Q7)</f>
        <v>25.35</v>
      </c>
      <c r="V7" s="90">
        <f>SUM(S7-T7)</f>
        <v>75.55000000000001</v>
      </c>
      <c r="W7" s="115">
        <v>2</v>
      </c>
      <c r="X7" s="90">
        <f>MIN(G7,J7,O7,R7)</f>
        <v>6.27</v>
      </c>
      <c r="Y7" s="90">
        <f>MAX(F7,I7,N7,Q7)</f>
        <v>25.35</v>
      </c>
      <c r="Z7" s="119"/>
      <c r="AA7" s="90" t="s">
        <v>43</v>
      </c>
      <c r="AB7" s="90">
        <v>26.2</v>
      </c>
      <c r="AC7" s="90">
        <v>6.23</v>
      </c>
      <c r="AD7" s="90">
        <f>MAX(U7,AB7)</f>
        <v>26.2</v>
      </c>
      <c r="AE7" s="90">
        <f>MIN(X7,AC7)</f>
        <v>6.23</v>
      </c>
      <c r="AF7" s="84">
        <v>106</v>
      </c>
      <c r="AG7" s="86">
        <f>SUM(3600/AE7*AF7/5280)</f>
        <v>11.600758791770026</v>
      </c>
      <c r="AH7" s="43"/>
      <c r="AI7" s="13"/>
    </row>
    <row r="8" spans="1:35" s="3" customFormat="1" ht="24" customHeight="1">
      <c r="A8" s="25"/>
      <c r="B8" s="26">
        <v>4</v>
      </c>
      <c r="C8" s="108" t="s">
        <v>39</v>
      </c>
      <c r="D8" s="131" t="s">
        <v>46</v>
      </c>
      <c r="E8" s="50"/>
      <c r="F8" s="28">
        <v>21.5</v>
      </c>
      <c r="G8" s="28">
        <v>6.76</v>
      </c>
      <c r="H8" s="28">
        <v>0</v>
      </c>
      <c r="I8" s="28">
        <v>21.5</v>
      </c>
      <c r="J8" s="28">
        <v>6.9</v>
      </c>
      <c r="K8" s="28">
        <v>0</v>
      </c>
      <c r="L8" s="28">
        <v>0</v>
      </c>
      <c r="M8" s="28">
        <v>0</v>
      </c>
      <c r="N8" s="28">
        <v>23.4</v>
      </c>
      <c r="O8" s="28">
        <v>6.59</v>
      </c>
      <c r="P8" s="28">
        <v>0</v>
      </c>
      <c r="Q8" s="28">
        <v>21.8</v>
      </c>
      <c r="R8" s="28">
        <v>6.68</v>
      </c>
      <c r="S8" s="90">
        <f>SUM(F8,I8,N8,Q8)</f>
        <v>88.2</v>
      </c>
      <c r="T8" s="90">
        <f>MIN(F8,I8,N8,Q8)</f>
        <v>21.5</v>
      </c>
      <c r="U8" s="90">
        <f>MAX(F8,I8,N8,Q8)</f>
        <v>23.4</v>
      </c>
      <c r="V8" s="90">
        <f>SUM(S8-T8)</f>
        <v>66.7</v>
      </c>
      <c r="W8" s="115">
        <v>4</v>
      </c>
      <c r="X8" s="90">
        <f>MIN(G8,J8,O8,R8)</f>
        <v>6.59</v>
      </c>
      <c r="Y8" s="90">
        <f>MAX(F8,I8,N8,Q8)</f>
        <v>23.4</v>
      </c>
      <c r="Z8" s="90"/>
      <c r="AA8" s="90" t="s">
        <v>43</v>
      </c>
      <c r="AB8" s="90">
        <v>22.05</v>
      </c>
      <c r="AC8" s="90">
        <v>6.63</v>
      </c>
      <c r="AD8" s="90">
        <f>MAX(U8,AB8)</f>
        <v>23.4</v>
      </c>
      <c r="AE8" s="90">
        <f>MIN(X8,AC8)</f>
        <v>6.59</v>
      </c>
      <c r="AF8" s="84">
        <v>106</v>
      </c>
      <c r="AG8" s="86">
        <f>SUM(3600/AE8*AF8/5280)</f>
        <v>10.967029935163472</v>
      </c>
      <c r="AH8" s="43"/>
      <c r="AI8" s="13"/>
    </row>
    <row r="9" spans="1:35" ht="24" customHeight="1">
      <c r="A9" s="25"/>
      <c r="B9" s="26">
        <v>5</v>
      </c>
      <c r="C9" s="108" t="s">
        <v>40</v>
      </c>
      <c r="D9" s="131" t="s">
        <v>46</v>
      </c>
      <c r="E9" s="50">
        <v>17</v>
      </c>
      <c r="F9" s="28">
        <v>20.25</v>
      </c>
      <c r="G9" s="28">
        <v>6.71</v>
      </c>
      <c r="H9" s="28">
        <v>0</v>
      </c>
      <c r="I9" s="28">
        <v>19.65</v>
      </c>
      <c r="J9" s="28">
        <v>7.08</v>
      </c>
      <c r="K9" s="28">
        <v>0</v>
      </c>
      <c r="L9" s="28">
        <v>0</v>
      </c>
      <c r="M9" s="28">
        <v>0</v>
      </c>
      <c r="N9" s="28">
        <v>21.7</v>
      </c>
      <c r="O9" s="28">
        <v>6.66</v>
      </c>
      <c r="P9" s="28">
        <v>0</v>
      </c>
      <c r="Q9" s="28">
        <v>22.8</v>
      </c>
      <c r="R9" s="28">
        <v>7.24</v>
      </c>
      <c r="S9" s="90">
        <f>SUM(F9,I9,N9,Q9)</f>
        <v>84.39999999999999</v>
      </c>
      <c r="T9" s="90">
        <f>MIN(F9,I9,N9,Q9)</f>
        <v>19.65</v>
      </c>
      <c r="U9" s="90">
        <f>MAX(F9,I9,N9,Q9)</f>
        <v>22.8</v>
      </c>
      <c r="V9" s="90">
        <f>SUM(S9-T9)</f>
        <v>64.75</v>
      </c>
      <c r="W9" s="115">
        <v>5</v>
      </c>
      <c r="X9" s="90">
        <f>MIN(G9,J9,O9,R9)</f>
        <v>6.66</v>
      </c>
      <c r="Y9" s="90">
        <f>MAX(F9,I9,N9,Q9)</f>
        <v>22.8</v>
      </c>
      <c r="Z9" s="118"/>
      <c r="AA9" s="90" t="s">
        <v>44</v>
      </c>
      <c r="AB9" s="90">
        <v>23.2</v>
      </c>
      <c r="AC9" s="90">
        <v>6.64</v>
      </c>
      <c r="AD9" s="90">
        <f>MAX(U9,AB9)</f>
        <v>23.2</v>
      </c>
      <c r="AE9" s="90">
        <f>MIN(X9,AC9)</f>
        <v>6.64</v>
      </c>
      <c r="AF9" s="84">
        <v>106</v>
      </c>
      <c r="AG9" s="86">
        <f>SUM(3600/AE9*AF9/5280)</f>
        <v>10.884446878422784</v>
      </c>
      <c r="AH9" s="43"/>
      <c r="AI9" s="13"/>
    </row>
    <row r="10" spans="1:35" ht="6" customHeight="1">
      <c r="A10" s="25"/>
      <c r="B10" s="26"/>
      <c r="C10" s="108"/>
      <c r="D10" s="131"/>
      <c r="E10" s="5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90"/>
      <c r="T10" s="90"/>
      <c r="U10" s="90"/>
      <c r="V10" s="90"/>
      <c r="W10" s="115"/>
      <c r="X10" s="90"/>
      <c r="Y10" s="90"/>
      <c r="Z10" s="120"/>
      <c r="AA10" s="90"/>
      <c r="AB10" s="90"/>
      <c r="AC10" s="90"/>
      <c r="AD10" s="90"/>
      <c r="AE10" s="90"/>
      <c r="AF10" s="84"/>
      <c r="AG10" s="86"/>
      <c r="AH10" s="43"/>
      <c r="AI10" s="13"/>
    </row>
    <row r="11" spans="1:35" ht="24" customHeight="1">
      <c r="A11" s="25"/>
      <c r="B11" s="27">
        <v>1</v>
      </c>
      <c r="C11" s="103" t="s">
        <v>28</v>
      </c>
      <c r="D11" s="131" t="s">
        <v>48</v>
      </c>
      <c r="E11" s="50">
        <v>18</v>
      </c>
      <c r="F11" s="122">
        <v>30.2</v>
      </c>
      <c r="G11" s="123">
        <v>4.95</v>
      </c>
      <c r="H11" s="124">
        <v>0</v>
      </c>
      <c r="I11" s="122">
        <v>32.3</v>
      </c>
      <c r="J11" s="123">
        <v>5.11</v>
      </c>
      <c r="K11" s="124">
        <v>0</v>
      </c>
      <c r="L11" s="124">
        <v>0</v>
      </c>
      <c r="M11" s="124">
        <v>0</v>
      </c>
      <c r="N11" s="122">
        <v>32.4</v>
      </c>
      <c r="O11" s="123">
        <v>5.01</v>
      </c>
      <c r="P11" s="124">
        <v>0</v>
      </c>
      <c r="Q11" s="122">
        <v>32.95</v>
      </c>
      <c r="R11" s="123">
        <v>4.99</v>
      </c>
      <c r="S11" s="90">
        <f>SUM(F11,I11,N11,Q11)</f>
        <v>127.85000000000001</v>
      </c>
      <c r="T11" s="90">
        <f>MIN(F11,I11,N11,Q11)</f>
        <v>30.2</v>
      </c>
      <c r="U11" s="90">
        <f>MAX(F11,I11,N11,Q11)</f>
        <v>32.95</v>
      </c>
      <c r="V11" s="90">
        <f>SUM(S11-T11)</f>
        <v>97.65</v>
      </c>
      <c r="W11" s="115">
        <v>1</v>
      </c>
      <c r="X11" s="90">
        <f>MIN(G11,J11,O11,R11)</f>
        <v>4.95</v>
      </c>
      <c r="Y11" s="90">
        <f>MAX(F11,I11,N11,Q11)</f>
        <v>32.95</v>
      </c>
      <c r="Z11" s="125"/>
      <c r="AA11" s="90" t="s">
        <v>43</v>
      </c>
      <c r="AB11" s="90">
        <v>32.7</v>
      </c>
      <c r="AC11" s="90">
        <v>5.06</v>
      </c>
      <c r="AD11" s="90">
        <f>MAX(U11,AB11)</f>
        <v>32.95</v>
      </c>
      <c r="AE11" s="90">
        <f>MIN(X11,AC11)</f>
        <v>4.95</v>
      </c>
      <c r="AF11" s="84">
        <v>106</v>
      </c>
      <c r="AG11" s="86">
        <f>SUM(3600/AE11*AF11/5280)</f>
        <v>14.600550964187327</v>
      </c>
      <c r="AH11" s="43"/>
      <c r="AI11" s="13"/>
    </row>
    <row r="12" spans="1:35" s="2" customFormat="1" ht="24" customHeight="1">
      <c r="A12" s="25"/>
      <c r="B12" s="26">
        <v>2</v>
      </c>
      <c r="C12" s="103" t="s">
        <v>29</v>
      </c>
      <c r="D12" s="131" t="s">
        <v>49</v>
      </c>
      <c r="E12" s="50"/>
      <c r="F12" s="28">
        <v>17.3</v>
      </c>
      <c r="G12" s="28">
        <v>5.86</v>
      </c>
      <c r="H12" s="28">
        <v>0</v>
      </c>
      <c r="I12" s="28">
        <v>25.25</v>
      </c>
      <c r="J12" s="28">
        <v>6.18</v>
      </c>
      <c r="K12" s="28">
        <v>0</v>
      </c>
      <c r="L12" s="28">
        <v>0</v>
      </c>
      <c r="M12" s="28">
        <v>0</v>
      </c>
      <c r="N12" s="28">
        <v>25.6</v>
      </c>
      <c r="O12" s="28">
        <v>5.91</v>
      </c>
      <c r="P12" s="28">
        <v>0</v>
      </c>
      <c r="Q12" s="28">
        <v>26</v>
      </c>
      <c r="R12" s="28">
        <v>5.76</v>
      </c>
      <c r="S12" s="90">
        <f>SUM(F12,I12,N12,Q12)</f>
        <v>94.15</v>
      </c>
      <c r="T12" s="90">
        <f>MIN(F12,I12,N12,Q12)</f>
        <v>17.3</v>
      </c>
      <c r="U12" s="90">
        <f>MAX(F12,I12,N12,Q12)</f>
        <v>26</v>
      </c>
      <c r="V12" s="90">
        <f>SUM(S12-T12)</f>
        <v>76.85000000000001</v>
      </c>
      <c r="W12" s="115">
        <v>2</v>
      </c>
      <c r="X12" s="90">
        <f>MIN(G12,J12,O12,R12)</f>
        <v>5.76</v>
      </c>
      <c r="Y12" s="90">
        <f>MAX(F12,I12,N12,Q12)</f>
        <v>26</v>
      </c>
      <c r="Z12" s="118"/>
      <c r="AA12" s="90" t="s">
        <v>43</v>
      </c>
      <c r="AB12" s="90">
        <v>24.25</v>
      </c>
      <c r="AC12" s="90" t="s">
        <v>45</v>
      </c>
      <c r="AD12" s="90">
        <f>MAX(U12,AB12)</f>
        <v>26</v>
      </c>
      <c r="AE12" s="90">
        <f>MIN(X12,AC12)</f>
        <v>5.76</v>
      </c>
      <c r="AF12" s="84">
        <v>106</v>
      </c>
      <c r="AG12" s="86">
        <f>SUM(3600/AE12*AF12/5280)</f>
        <v>12.547348484848484</v>
      </c>
      <c r="AH12" s="43"/>
      <c r="AI12" s="13"/>
    </row>
    <row r="13" spans="1:35" s="2" customFormat="1" ht="24" customHeight="1">
      <c r="A13" s="25"/>
      <c r="B13" s="26">
        <v>3</v>
      </c>
      <c r="C13" s="108" t="s">
        <v>30</v>
      </c>
      <c r="D13" s="131" t="s">
        <v>47</v>
      </c>
      <c r="E13" s="50"/>
      <c r="F13" s="28">
        <v>16.4</v>
      </c>
      <c r="G13" s="28">
        <v>6.83</v>
      </c>
      <c r="H13" s="28">
        <v>0</v>
      </c>
      <c r="I13" s="28">
        <v>22.05</v>
      </c>
      <c r="J13" s="28">
        <v>7.13</v>
      </c>
      <c r="K13" s="28">
        <v>0</v>
      </c>
      <c r="L13" s="28">
        <v>0</v>
      </c>
      <c r="M13" s="28">
        <v>0</v>
      </c>
      <c r="N13" s="28">
        <v>19.35</v>
      </c>
      <c r="O13" s="28">
        <v>7.07</v>
      </c>
      <c r="P13" s="28">
        <v>0</v>
      </c>
      <c r="Q13" s="28">
        <v>22.05</v>
      </c>
      <c r="R13" s="28">
        <v>6.58</v>
      </c>
      <c r="S13" s="90">
        <f>SUM(F13,I13,N13,Q13)</f>
        <v>79.85000000000001</v>
      </c>
      <c r="T13" s="90">
        <f>MIN(F13,I13,N13,Q13)</f>
        <v>16.4</v>
      </c>
      <c r="U13" s="90">
        <f>MAX(F13,I13,N13,Q13)</f>
        <v>22.05</v>
      </c>
      <c r="V13" s="90">
        <f>SUM(S13-T13)</f>
        <v>63.45000000000001</v>
      </c>
      <c r="W13" s="115">
        <v>3</v>
      </c>
      <c r="X13" s="90">
        <f>MIN(G13,J13,O13,R13)</f>
        <v>6.58</v>
      </c>
      <c r="Y13" s="90">
        <f>MAX(F13,I13,N13,Q13)</f>
        <v>22.05</v>
      </c>
      <c r="Z13" s="120"/>
      <c r="AA13" s="90" t="s">
        <v>43</v>
      </c>
      <c r="AB13" s="90">
        <v>22.25</v>
      </c>
      <c r="AC13" s="90">
        <v>6.81</v>
      </c>
      <c r="AD13" s="90">
        <f>MAX(U13,AB13)</f>
        <v>22.25</v>
      </c>
      <c r="AE13" s="90">
        <f>MIN(X13,AC13)</f>
        <v>6.58</v>
      </c>
      <c r="AF13" s="84">
        <v>106</v>
      </c>
      <c r="AG13" s="86">
        <f>SUM(3600/AE13*AF13/5280)</f>
        <v>10.983697153909919</v>
      </c>
      <c r="AH13" s="43"/>
      <c r="AI13" s="13"/>
    </row>
    <row r="14" spans="1:35" s="2" customFormat="1" ht="24" customHeight="1">
      <c r="A14" s="25"/>
      <c r="B14" s="26">
        <v>4</v>
      </c>
      <c r="C14" s="109" t="s">
        <v>31</v>
      </c>
      <c r="D14" s="131" t="s">
        <v>47</v>
      </c>
      <c r="E14" s="50"/>
      <c r="F14" s="28">
        <v>17.05</v>
      </c>
      <c r="G14" s="28">
        <v>7.19</v>
      </c>
      <c r="H14" s="28">
        <v>0</v>
      </c>
      <c r="I14" s="28">
        <v>14.85</v>
      </c>
      <c r="J14" s="28">
        <v>7.21</v>
      </c>
      <c r="K14" s="28">
        <v>0</v>
      </c>
      <c r="L14" s="28">
        <v>0</v>
      </c>
      <c r="M14" s="28">
        <v>0</v>
      </c>
      <c r="N14" s="28">
        <v>20.55</v>
      </c>
      <c r="O14" s="28">
        <v>7.16</v>
      </c>
      <c r="P14" s="28">
        <v>0</v>
      </c>
      <c r="Q14" s="28">
        <v>16.2</v>
      </c>
      <c r="R14" s="28">
        <v>6.99</v>
      </c>
      <c r="S14" s="90">
        <f>SUM(F14,I14,N14,Q14)</f>
        <v>68.65</v>
      </c>
      <c r="T14" s="90">
        <f>MIN(F14,I14,N14,Q14)</f>
        <v>14.85</v>
      </c>
      <c r="U14" s="90">
        <f>MAX(F14,I14,N14,Q14)</f>
        <v>20.55</v>
      </c>
      <c r="V14" s="90">
        <f>SUM(S14-T14)</f>
        <v>53.800000000000004</v>
      </c>
      <c r="W14" s="115">
        <v>4</v>
      </c>
      <c r="X14" s="90">
        <f>MIN(G14,J14,O14,R14)</f>
        <v>6.99</v>
      </c>
      <c r="Y14" s="90">
        <f>MAX(F14,I14,N14,Q14)</f>
        <v>20.55</v>
      </c>
      <c r="Z14" s="119"/>
      <c r="AA14" s="90" t="s">
        <v>43</v>
      </c>
      <c r="AB14" s="90">
        <v>15.5</v>
      </c>
      <c r="AC14" s="90" t="s">
        <v>45</v>
      </c>
      <c r="AD14" s="90">
        <f>MAX(U14,AB14)</f>
        <v>20.55</v>
      </c>
      <c r="AE14" s="90">
        <f>MIN(X14,AC14)</f>
        <v>6.99</v>
      </c>
      <c r="AF14" s="84">
        <v>106</v>
      </c>
      <c r="AG14" s="86">
        <f>SUM(3600/AE14*AF14/5280)</f>
        <v>10.339445961763557</v>
      </c>
      <c r="AH14" s="43"/>
      <c r="AI14" s="13"/>
    </row>
    <row r="15" spans="1:35" s="2" customFormat="1" ht="7.5" customHeight="1">
      <c r="A15" s="25"/>
      <c r="B15" s="26"/>
      <c r="C15" s="109"/>
      <c r="D15" s="131"/>
      <c r="E15" s="5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90"/>
      <c r="T15" s="90"/>
      <c r="U15" s="90"/>
      <c r="V15" s="90"/>
      <c r="W15" s="115"/>
      <c r="X15" s="90"/>
      <c r="Y15" s="90"/>
      <c r="Z15" s="120"/>
      <c r="AA15" s="90"/>
      <c r="AB15" s="90"/>
      <c r="AC15" s="90"/>
      <c r="AD15" s="90"/>
      <c r="AE15" s="90"/>
      <c r="AF15" s="84"/>
      <c r="AG15" s="86"/>
      <c r="AH15" s="43"/>
      <c r="AI15" s="13"/>
    </row>
    <row r="16" spans="1:35" s="2" customFormat="1" ht="24" customHeight="1">
      <c r="A16" s="25"/>
      <c r="B16" s="27">
        <v>1</v>
      </c>
      <c r="C16" s="108" t="s">
        <v>32</v>
      </c>
      <c r="D16" s="132" t="s">
        <v>50</v>
      </c>
      <c r="E16" s="50"/>
      <c r="F16" s="28">
        <v>22.05</v>
      </c>
      <c r="G16" s="113">
        <v>7.12</v>
      </c>
      <c r="H16" s="28">
        <v>0</v>
      </c>
      <c r="I16" s="111">
        <v>23</v>
      </c>
      <c r="J16" s="113">
        <v>6.83</v>
      </c>
      <c r="K16" s="28">
        <v>0</v>
      </c>
      <c r="L16" s="28">
        <v>0</v>
      </c>
      <c r="M16" s="28">
        <v>0</v>
      </c>
      <c r="N16" s="111">
        <v>23.4</v>
      </c>
      <c r="O16" s="113">
        <v>6.86</v>
      </c>
      <c r="P16" s="28">
        <v>0</v>
      </c>
      <c r="Q16" s="111">
        <v>25.6</v>
      </c>
      <c r="R16" s="113">
        <v>6.7</v>
      </c>
      <c r="S16" s="90">
        <f>SUM(F16,I16,N16,Q16)</f>
        <v>94.04999999999998</v>
      </c>
      <c r="T16" s="90">
        <f>MIN(F16,I16,N16,Q16)</f>
        <v>22.05</v>
      </c>
      <c r="U16" s="90">
        <f>MAX(F16,I16,N16,Q16)</f>
        <v>25.6</v>
      </c>
      <c r="V16" s="90">
        <f>SUM(S16-T16)</f>
        <v>71.99999999999999</v>
      </c>
      <c r="W16" s="115">
        <v>1</v>
      </c>
      <c r="X16" s="90">
        <f>MIN(G16,J16,O16,R16)</f>
        <v>6.7</v>
      </c>
      <c r="Y16" s="90">
        <f>MAX(F16,I16,N16,Q16)</f>
        <v>25.6</v>
      </c>
      <c r="Z16" s="117"/>
      <c r="AA16" s="90" t="s">
        <v>43</v>
      </c>
      <c r="AB16" s="90">
        <v>25.5</v>
      </c>
      <c r="AC16" s="90">
        <v>6.63</v>
      </c>
      <c r="AD16" s="90">
        <f>MAX(U16,AB16)</f>
        <v>25.6</v>
      </c>
      <c r="AE16" s="90">
        <f>MIN(X16,AC16)</f>
        <v>6.63</v>
      </c>
      <c r="AF16" s="84">
        <v>106</v>
      </c>
      <c r="AG16" s="86">
        <f>SUM(3600/AE16*AF16/5280)</f>
        <v>10.900863842040312</v>
      </c>
      <c r="AH16" s="43"/>
      <c r="AI16" s="13"/>
    </row>
    <row r="17" spans="1:35" s="2" customFormat="1" ht="24" customHeight="1">
      <c r="A17" s="25"/>
      <c r="B17" s="26">
        <v>2</v>
      </c>
      <c r="C17" s="108" t="s">
        <v>33</v>
      </c>
      <c r="D17" s="131" t="s">
        <v>50</v>
      </c>
      <c r="E17" s="50"/>
      <c r="F17" s="111">
        <v>22.2</v>
      </c>
      <c r="G17" s="28">
        <v>7.47</v>
      </c>
      <c r="H17" s="28">
        <v>0</v>
      </c>
      <c r="I17" s="28">
        <v>22.35</v>
      </c>
      <c r="J17" s="28">
        <v>7.57</v>
      </c>
      <c r="K17" s="28">
        <v>0</v>
      </c>
      <c r="L17" s="28">
        <v>0</v>
      </c>
      <c r="M17" s="28">
        <v>0</v>
      </c>
      <c r="N17" s="28">
        <v>21.35</v>
      </c>
      <c r="O17" s="28">
        <v>7.69</v>
      </c>
      <c r="P17" s="28">
        <v>0</v>
      </c>
      <c r="Q17" s="28">
        <v>19.5</v>
      </c>
      <c r="R17" s="28">
        <v>7.5</v>
      </c>
      <c r="S17" s="90">
        <f>SUM(F17,I17,N17,Q17)</f>
        <v>85.4</v>
      </c>
      <c r="T17" s="90">
        <f>MIN(F17,I17,N17,Q17)</f>
        <v>19.5</v>
      </c>
      <c r="U17" s="90">
        <f>MAX(F17,I17,N17,Q17)</f>
        <v>22.35</v>
      </c>
      <c r="V17" s="90">
        <f>SUM(S17-T17)</f>
        <v>65.9</v>
      </c>
      <c r="W17" s="115">
        <v>2</v>
      </c>
      <c r="X17" s="90">
        <f>MIN(G17,J17,O17,R17)</f>
        <v>7.47</v>
      </c>
      <c r="Y17" s="90">
        <f>MAX(F17,I17,N17,Q17)</f>
        <v>22.35</v>
      </c>
      <c r="Z17" s="118"/>
      <c r="AA17" s="90" t="s">
        <v>43</v>
      </c>
      <c r="AB17" s="90">
        <v>22.15</v>
      </c>
      <c r="AC17" s="90">
        <v>7.41</v>
      </c>
      <c r="AD17" s="90">
        <f>MAX(U17,AB17)</f>
        <v>22.35</v>
      </c>
      <c r="AE17" s="90">
        <f>MIN(X17,AC17)</f>
        <v>7.41</v>
      </c>
      <c r="AF17" s="84">
        <v>106</v>
      </c>
      <c r="AG17" s="86">
        <f>SUM(3600/AE17*AF17/5280)</f>
        <v>9.753404490246595</v>
      </c>
      <c r="AH17" s="43"/>
      <c r="AI17" s="13"/>
    </row>
    <row r="18" spans="1:35" s="2" customFormat="1" ht="24" customHeight="1">
      <c r="A18" s="25"/>
      <c r="B18" s="26">
        <v>3</v>
      </c>
      <c r="C18" s="108" t="s">
        <v>35</v>
      </c>
      <c r="D18" s="131" t="s">
        <v>50</v>
      </c>
      <c r="E18" s="50"/>
      <c r="F18" s="28">
        <v>17.9</v>
      </c>
      <c r="G18" s="28">
        <v>8.65</v>
      </c>
      <c r="H18" s="28">
        <v>0</v>
      </c>
      <c r="I18" s="28">
        <v>15.6</v>
      </c>
      <c r="J18" s="28">
        <v>9.66</v>
      </c>
      <c r="K18" s="28">
        <v>0</v>
      </c>
      <c r="L18" s="28">
        <v>0</v>
      </c>
      <c r="M18" s="28">
        <v>0</v>
      </c>
      <c r="N18" s="28">
        <v>18.3</v>
      </c>
      <c r="O18" s="28">
        <v>9.04</v>
      </c>
      <c r="P18" s="28">
        <v>0</v>
      </c>
      <c r="Q18" s="28">
        <v>19.1</v>
      </c>
      <c r="R18" s="28">
        <v>8.08</v>
      </c>
      <c r="S18" s="90">
        <f>SUM(F18,I18,N18,Q18)</f>
        <v>70.9</v>
      </c>
      <c r="T18" s="90">
        <f>MIN(F18,I18,N18,Q18)</f>
        <v>15.6</v>
      </c>
      <c r="U18" s="90">
        <f>MAX(F18,I18,N18,Q18)</f>
        <v>19.1</v>
      </c>
      <c r="V18" s="90">
        <f>SUM(S18-T18)</f>
        <v>55.300000000000004</v>
      </c>
      <c r="W18" s="115">
        <v>4</v>
      </c>
      <c r="X18" s="90">
        <f>MIN(G18,J18,O18,R18)</f>
        <v>8.08</v>
      </c>
      <c r="Y18" s="90">
        <f>MAX(F18,I18,N18,Q18)</f>
        <v>19.1</v>
      </c>
      <c r="Z18" s="90"/>
      <c r="AA18" s="90" t="s">
        <v>43</v>
      </c>
      <c r="AB18" s="90">
        <v>20.55</v>
      </c>
      <c r="AC18" s="90">
        <v>7.66</v>
      </c>
      <c r="AD18" s="90">
        <f>MAX(U18,AB18)</f>
        <v>20.55</v>
      </c>
      <c r="AE18" s="90">
        <f>MIN(X18,AC18)</f>
        <v>7.66</v>
      </c>
      <c r="AF18" s="84">
        <v>106</v>
      </c>
      <c r="AG18" s="86">
        <f>SUM(3600/AE18*AF18/5280)</f>
        <v>9.435081889389982</v>
      </c>
      <c r="AH18" s="43"/>
      <c r="AI18" s="13"/>
    </row>
    <row r="19" spans="1:35" s="2" customFormat="1" ht="24" customHeight="1" thickBot="1">
      <c r="A19" s="25"/>
      <c r="B19" s="126">
        <v>4</v>
      </c>
      <c r="C19" s="127" t="s">
        <v>34</v>
      </c>
      <c r="D19" s="133" t="s">
        <v>50</v>
      </c>
      <c r="E19" s="51">
        <v>15</v>
      </c>
      <c r="F19" s="40">
        <v>22.05</v>
      </c>
      <c r="G19" s="40">
        <v>7.25</v>
      </c>
      <c r="H19" s="40">
        <v>0</v>
      </c>
      <c r="I19" s="40">
        <v>21.55</v>
      </c>
      <c r="J19" s="40">
        <v>7.5</v>
      </c>
      <c r="K19" s="40">
        <v>0</v>
      </c>
      <c r="L19" s="40">
        <v>0</v>
      </c>
      <c r="M19" s="40">
        <v>0</v>
      </c>
      <c r="N19" s="40">
        <v>19.5</v>
      </c>
      <c r="O19" s="40">
        <v>7.31</v>
      </c>
      <c r="P19" s="40">
        <v>0</v>
      </c>
      <c r="Q19" s="40">
        <v>18.8</v>
      </c>
      <c r="R19" s="40">
        <v>7.44</v>
      </c>
      <c r="S19" s="91">
        <f>SUM(F19,I19,N19,Q19)</f>
        <v>81.9</v>
      </c>
      <c r="T19" s="91">
        <f>MIN(F19,I19,N19,Q19)</f>
        <v>18.8</v>
      </c>
      <c r="U19" s="91">
        <f>MAX(F19,I19,N19,Q19)</f>
        <v>22.05</v>
      </c>
      <c r="V19" s="91">
        <f>SUM(S19-T19)</f>
        <v>63.10000000000001</v>
      </c>
      <c r="W19" s="116">
        <v>3</v>
      </c>
      <c r="X19" s="91">
        <f>MIN(G19,J19,O19,R19)</f>
        <v>7.25</v>
      </c>
      <c r="Y19" s="91">
        <f>MAX(F19,I19,N19,Q19)</f>
        <v>22.05</v>
      </c>
      <c r="Z19" s="129"/>
      <c r="AA19" s="91" t="s">
        <v>43</v>
      </c>
      <c r="AB19" s="91">
        <v>19.05</v>
      </c>
      <c r="AC19" s="91">
        <v>7.27</v>
      </c>
      <c r="AD19" s="91">
        <f>MAX(U19,AB19)</f>
        <v>22.05</v>
      </c>
      <c r="AE19" s="91">
        <f>MIN(X19,AC19)</f>
        <v>7.25</v>
      </c>
      <c r="AF19" s="85">
        <v>106</v>
      </c>
      <c r="AG19" s="87">
        <f>SUM(3600/AE19*AF19/5280)</f>
        <v>9.968652037617554</v>
      </c>
      <c r="AH19" s="43"/>
      <c r="AI19" s="13"/>
    </row>
    <row r="20" spans="1:36" ht="25.5" customHeight="1" thickTop="1">
      <c r="A20" s="13"/>
      <c r="B20" s="29"/>
      <c r="C20" s="30" t="s">
        <v>25</v>
      </c>
      <c r="D20" s="29"/>
      <c r="E20" s="3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1"/>
      <c r="U20" s="81"/>
      <c r="V20" s="81"/>
      <c r="W20" s="81"/>
      <c r="X20" s="81"/>
      <c r="Y20" s="104" t="s">
        <v>26</v>
      </c>
      <c r="Z20" s="105"/>
      <c r="AA20" s="105"/>
      <c r="AB20" s="105"/>
      <c r="AC20" s="105"/>
      <c r="AD20" s="105"/>
      <c r="AE20" s="105"/>
      <c r="AF20" s="106"/>
      <c r="AG20" s="107"/>
      <c r="AH20" s="36"/>
      <c r="AI20" s="13"/>
      <c r="AJ20" s="12"/>
    </row>
    <row r="21" spans="1:35" ht="204.75" customHeight="1">
      <c r="A21" s="13"/>
      <c r="B21" s="29"/>
      <c r="C21" s="53"/>
      <c r="D21" s="54"/>
      <c r="E21" s="53"/>
      <c r="F21" s="56"/>
      <c r="G21" s="55"/>
      <c r="H21" s="55"/>
      <c r="I21" s="57"/>
      <c r="J21" s="55"/>
      <c r="K21" s="55"/>
      <c r="L21" s="55"/>
      <c r="M21" s="55"/>
      <c r="N21" s="55"/>
      <c r="O21" s="55"/>
      <c r="P21" s="33"/>
      <c r="Q21" s="33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45"/>
      <c r="AG21" s="36"/>
      <c r="AH21" s="36"/>
      <c r="AI21" s="48"/>
    </row>
    <row r="22" spans="1:50" s="5" customFormat="1" ht="25.5" customHeight="1" thickBot="1">
      <c r="A22" s="13"/>
      <c r="B22" s="29"/>
      <c r="C22" s="44"/>
      <c r="D22" s="69"/>
      <c r="E22" s="32"/>
      <c r="F22" s="33"/>
      <c r="G22" s="5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45"/>
      <c r="AG22" s="36"/>
      <c r="AH22" s="36"/>
      <c r="AI22" s="47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3" customFormat="1" ht="25.5" customHeight="1">
      <c r="A23" s="13"/>
      <c r="B23" s="29"/>
      <c r="C23" s="44"/>
      <c r="D23" s="38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45"/>
      <c r="AG23" s="36"/>
      <c r="AH23" s="36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5.5" customHeight="1">
      <c r="A24" s="13"/>
      <c r="B24" s="29"/>
      <c r="C24" s="44"/>
      <c r="D24" s="31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45"/>
      <c r="AG24" s="36"/>
      <c r="AH24" s="36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5.5" customHeight="1">
      <c r="A25" s="13"/>
      <c r="B25" s="29"/>
      <c r="C25" s="44"/>
      <c r="D25" s="38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45"/>
      <c r="AG25" s="36"/>
      <c r="AH25" s="36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5" customFormat="1" ht="25.5" customHeight="1" thickBot="1">
      <c r="A26" s="13"/>
      <c r="B26" s="29"/>
      <c r="C26" s="44"/>
      <c r="D26" s="38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45"/>
      <c r="AG26" s="36"/>
      <c r="AH26" s="36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3" customFormat="1" ht="25.5" customHeight="1">
      <c r="A27" s="13"/>
      <c r="B27" s="29"/>
      <c r="C27" s="44"/>
      <c r="D27" s="38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45"/>
      <c r="AG27" s="36"/>
      <c r="AH27" s="36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4.25" customHeight="1">
      <c r="A28" s="13"/>
      <c r="B28" s="29"/>
      <c r="C28" s="30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36"/>
      <c r="AH28" s="36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4.25" customHeight="1">
      <c r="A29" s="13"/>
      <c r="B29" s="37"/>
      <c r="C29" s="30"/>
      <c r="D29" s="38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36"/>
      <c r="AH29" s="36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5" customFormat="1" ht="14.25" customHeight="1" thickBot="1">
      <c r="A30" s="13"/>
      <c r="B30" s="29"/>
      <c r="C30" s="30"/>
      <c r="D30" s="38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  <c r="AG30" s="36"/>
      <c r="AH30" s="36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3" customFormat="1" ht="14.25" customHeight="1">
      <c r="A31" s="13"/>
      <c r="B31" s="29"/>
      <c r="C31" s="30"/>
      <c r="D31" s="38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36"/>
      <c r="AH31" s="36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4.25" customHeight="1">
      <c r="A32" s="13"/>
      <c r="B32" s="29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36"/>
      <c r="AH32" s="36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64.5" customHeight="1">
      <c r="A33" s="13"/>
      <c r="B33" s="29"/>
      <c r="C33" s="30"/>
      <c r="D33" s="38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  <c r="AG33" s="36"/>
      <c r="AH33" s="36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2" customFormat="1" ht="14.25" customHeight="1">
      <c r="A34" s="13"/>
      <c r="B34" s="29"/>
      <c r="C34" s="30"/>
      <c r="D34" s="38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G34" s="36"/>
      <c r="AH34" s="36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5" customFormat="1" ht="60" customHeight="1" thickBot="1">
      <c r="A35" s="13"/>
      <c r="B35" s="29"/>
      <c r="C35" s="30"/>
      <c r="D35" s="38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36"/>
      <c r="AH35" s="36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2:34" s="13" customFormat="1" ht="14.25" customHeight="1">
      <c r="B36" s="29"/>
      <c r="C36" s="30"/>
      <c r="D36" s="31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  <c r="AG36" s="36"/>
      <c r="AH36" s="36"/>
    </row>
    <row r="37" spans="1:34" ht="14.25" customHeight="1">
      <c r="A37" s="24"/>
      <c r="B37" s="29"/>
      <c r="C37" s="30"/>
      <c r="D37" s="38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9"/>
      <c r="AG37" s="36"/>
      <c r="AH37" s="36"/>
    </row>
    <row r="38" spans="1:34" ht="14.25" customHeight="1">
      <c r="A38" s="24"/>
      <c r="B38" s="29"/>
      <c r="C38" s="30"/>
      <c r="D38" s="38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9"/>
      <c r="AG38" s="36"/>
      <c r="AH38" s="36"/>
    </row>
    <row r="39" spans="1:34" s="2" customFormat="1" ht="14.25" customHeight="1">
      <c r="A39" s="13"/>
      <c r="B39" s="29"/>
      <c r="C39" s="30"/>
      <c r="D39" s="38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5"/>
      <c r="AG39" s="36"/>
      <c r="AH39" s="36"/>
    </row>
    <row r="40" spans="1:34" s="2" customFormat="1" ht="14.25" customHeight="1">
      <c r="A40" s="13"/>
      <c r="B40" s="29"/>
      <c r="C40" s="30"/>
      <c r="D40" s="31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  <c r="AG40" s="36"/>
      <c r="AH40" s="36"/>
    </row>
    <row r="41" spans="1:34" ht="14.25" customHeight="1">
      <c r="A41" s="13"/>
      <c r="B41" s="29"/>
      <c r="C41" s="30"/>
      <c r="D41" s="38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36"/>
      <c r="AH41" s="36"/>
    </row>
    <row r="42" spans="1:34" ht="14.25" customHeight="1">
      <c r="A42" s="13"/>
      <c r="B42" s="29"/>
      <c r="C42" s="30"/>
      <c r="D42" s="38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5"/>
      <c r="AG42" s="36"/>
      <c r="AH42" s="36"/>
    </row>
    <row r="43" spans="1:34" ht="14.25" customHeight="1">
      <c r="A43" s="13"/>
      <c r="B43" s="29"/>
      <c r="C43" s="30"/>
      <c r="D43" s="38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5"/>
      <c r="AG43" s="36"/>
      <c r="AH43" s="36"/>
    </row>
    <row r="44" spans="1:34" ht="12.7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="1" customFormat="1" ht="12.75"/>
    <row r="46" s="1" customFormat="1" ht="12.75" hidden="1"/>
    <row r="47" s="1" customFormat="1" ht="12.75"/>
    <row r="48" s="1" customFormat="1" ht="12.75"/>
    <row r="49" s="1" customFormat="1" ht="57" customHeight="1"/>
    <row r="50" spans="2:31" s="1" customFormat="1" ht="48" customHeight="1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9"/>
      <c r="X50" s="6"/>
      <c r="Y50" s="7"/>
      <c r="Z50" s="21"/>
      <c r="AA50" s="21"/>
      <c r="AB50" s="21"/>
      <c r="AC50" s="21"/>
      <c r="AD50" s="21"/>
      <c r="AE50" s="21"/>
    </row>
    <row r="51" spans="2:31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E51" s="21"/>
    </row>
    <row r="52" spans="2:31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</row>
    <row r="53" spans="2:31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</row>
    <row r="54" spans="2:31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</row>
    <row r="55" spans="2:31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</row>
    <row r="56" spans="2:31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</row>
    <row r="57" spans="2:34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9"/>
      <c r="AA57" s="9"/>
      <c r="AB57" s="9"/>
      <c r="AC57" s="9"/>
      <c r="AD57" s="9"/>
      <c r="AE57" s="9"/>
      <c r="AF57" s="12"/>
      <c r="AG57" s="12"/>
      <c r="AH57" s="46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2009-11-16T11:23:08Z</dcterms:modified>
  <cp:category/>
  <cp:version/>
  <cp:contentType/>
  <cp:contentStatus/>
</cp:coreProperties>
</file>